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75" yWindow="-30" windowWidth="15480" windowHeight="11640" firstSheet="1" activeTab="1"/>
  </bookViews>
  <sheets>
    <sheet name="Sheet2" sheetId="18" r:id="rId1"/>
    <sheet name="Overview" sheetId="16" r:id="rId2"/>
    <sheet name="Administrative" sheetId="1" r:id="rId3"/>
    <sheet name="Police" sheetId="4" r:id="rId4"/>
    <sheet name="Streets" sheetId="6" r:id="rId5"/>
    <sheet name="General Recreation" sheetId="8" r:id="rId6"/>
    <sheet name="Tourism" sheetId="10" r:id="rId7"/>
    <sheet name="Hawksbill" sheetId="11" r:id="rId8"/>
    <sheet name="Sewer" sheetId="14" r:id="rId9"/>
    <sheet name="Water" sheetId="12" r:id="rId10"/>
    <sheet name="Sheet1" sheetId="17" r:id="rId11"/>
  </sheets>
  <calcPr calcId="152511"/>
</workbook>
</file>

<file path=xl/calcChain.xml><?xml version="1.0" encoding="utf-8"?>
<calcChain xmlns="http://schemas.openxmlformats.org/spreadsheetml/2006/main">
  <c r="C4" i="16" l="1"/>
  <c r="C5" i="16"/>
  <c r="C6" i="16"/>
  <c r="C7" i="16"/>
  <c r="C8" i="16"/>
  <c r="C9" i="16"/>
  <c r="C10" i="16"/>
  <c r="C11" i="16"/>
  <c r="C12" i="16"/>
  <c r="C27" i="16" s="1"/>
  <c r="C16" i="16"/>
  <c r="C17" i="16"/>
  <c r="C24" i="16" s="1"/>
  <c r="C28" i="16" s="1"/>
  <c r="C18" i="16"/>
  <c r="C19" i="16"/>
  <c r="C20" i="16"/>
  <c r="C21" i="16"/>
  <c r="C22" i="16"/>
  <c r="C23" i="16"/>
  <c r="C29" i="16" l="1"/>
  <c r="D15" i="10"/>
  <c r="F52" i="14" l="1"/>
  <c r="F20" i="10"/>
  <c r="F15" i="10"/>
  <c r="F7" i="10"/>
  <c r="E24" i="8"/>
  <c r="E23" i="8"/>
  <c r="E19" i="8"/>
  <c r="E18" i="8"/>
  <c r="E17" i="8"/>
  <c r="E16" i="8"/>
  <c r="E15" i="8"/>
  <c r="E14" i="8"/>
  <c r="E13" i="8"/>
  <c r="E12" i="8"/>
  <c r="E11" i="8"/>
  <c r="E10" i="8"/>
  <c r="E9" i="8"/>
  <c r="E5" i="8"/>
  <c r="E4" i="8"/>
  <c r="E37" i="6"/>
  <c r="E31" i="6"/>
  <c r="E9" i="6"/>
  <c r="E76" i="1"/>
  <c r="E70" i="1"/>
  <c r="E52" i="4"/>
  <c r="E11" i="4"/>
  <c r="D70" i="1" l="1"/>
  <c r="D29" i="1"/>
  <c r="E29" i="1" s="1"/>
  <c r="D47" i="4"/>
  <c r="E47" i="4" s="1"/>
  <c r="D11" i="4"/>
  <c r="D6" i="8"/>
  <c r="D19" i="8"/>
  <c r="D35" i="11"/>
  <c r="E52" i="14"/>
  <c r="E13" i="14"/>
  <c r="F13" i="14" s="1"/>
  <c r="D20" i="12"/>
  <c r="E20" i="12"/>
  <c r="E75" i="12"/>
  <c r="D14" i="6" l="1"/>
  <c r="D31" i="6" s="1"/>
  <c r="D6" i="6" l="1"/>
  <c r="D9" i="6" s="1"/>
  <c r="C9" i="6" l="1"/>
  <c r="D49" i="14" l="1"/>
  <c r="C22" i="11"/>
  <c r="F73" i="12" l="1"/>
  <c r="F72" i="12"/>
  <c r="F61" i="12"/>
  <c r="F60" i="12"/>
  <c r="F59" i="12"/>
  <c r="F58" i="12"/>
  <c r="F56" i="12"/>
  <c r="F55" i="12"/>
  <c r="F54" i="12"/>
  <c r="F53" i="12"/>
  <c r="F52" i="12"/>
  <c r="F51" i="12"/>
  <c r="F50" i="12"/>
  <c r="F49" i="12"/>
  <c r="F48" i="12"/>
  <c r="F47" i="12"/>
  <c r="F44" i="12"/>
  <c r="F43" i="12"/>
  <c r="F42" i="12"/>
  <c r="F41" i="12"/>
  <c r="F39" i="12"/>
  <c r="F38" i="12"/>
  <c r="F37" i="12"/>
  <c r="F31" i="12"/>
  <c r="F30" i="12"/>
  <c r="F29" i="12"/>
  <c r="F28" i="12"/>
  <c r="F27" i="12"/>
  <c r="F26" i="12"/>
  <c r="F25" i="12"/>
  <c r="F24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E81" i="12"/>
  <c r="E80" i="12"/>
  <c r="F51" i="14"/>
  <c r="F50" i="14"/>
  <c r="F49" i="14"/>
  <c r="F48" i="14"/>
  <c r="F47" i="14"/>
  <c r="F46" i="14"/>
  <c r="F45" i="14"/>
  <c r="F42" i="14"/>
  <c r="F41" i="14"/>
  <c r="F40" i="14"/>
  <c r="F39" i="14"/>
  <c r="F38" i="14"/>
  <c r="F37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0" i="14"/>
  <c r="F9" i="14"/>
  <c r="F8" i="14"/>
  <c r="F7" i="14"/>
  <c r="F6" i="14"/>
  <c r="F5" i="14"/>
  <c r="F4" i="14"/>
  <c r="E58" i="14"/>
  <c r="E57" i="14"/>
  <c r="F57" i="14" s="1"/>
  <c r="E33" i="11"/>
  <c r="E32" i="11"/>
  <c r="E31" i="11"/>
  <c r="E30" i="11"/>
  <c r="E29" i="11"/>
  <c r="E26" i="11"/>
  <c r="E25" i="11"/>
  <c r="E24" i="11"/>
  <c r="E23" i="11"/>
  <c r="E22" i="11"/>
  <c r="E21" i="11"/>
  <c r="E20" i="11"/>
  <c r="E19" i="11"/>
  <c r="E18" i="11"/>
  <c r="E17" i="11"/>
  <c r="E16" i="11"/>
  <c r="E12" i="11"/>
  <c r="E11" i="11"/>
  <c r="E10" i="11"/>
  <c r="E9" i="11"/>
  <c r="E8" i="11"/>
  <c r="E7" i="11"/>
  <c r="E6" i="11"/>
  <c r="E5" i="11"/>
  <c r="E4" i="11"/>
  <c r="D39" i="11"/>
  <c r="D21" i="16" s="1"/>
  <c r="D13" i="11"/>
  <c r="D38" i="11" s="1"/>
  <c r="D9" i="16" s="1"/>
  <c r="F14" i="10"/>
  <c r="F13" i="10"/>
  <c r="F12" i="10"/>
  <c r="F11" i="10"/>
  <c r="F6" i="10"/>
  <c r="F5" i="10"/>
  <c r="F4" i="10"/>
  <c r="E21" i="10"/>
  <c r="D20" i="16" s="1"/>
  <c r="E20" i="10"/>
  <c r="E15" i="10"/>
  <c r="E7" i="10"/>
  <c r="D8" i="16" s="1"/>
  <c r="D23" i="8"/>
  <c r="D7" i="16" s="1"/>
  <c r="D24" i="8"/>
  <c r="E22" i="6"/>
  <c r="E28" i="6"/>
  <c r="E27" i="6"/>
  <c r="E26" i="6"/>
  <c r="E25" i="6"/>
  <c r="E24" i="6"/>
  <c r="E23" i="6"/>
  <c r="E21" i="6"/>
  <c r="E20" i="6"/>
  <c r="E19" i="6"/>
  <c r="E18" i="6"/>
  <c r="E17" i="6"/>
  <c r="E16" i="6"/>
  <c r="E15" i="6"/>
  <c r="E14" i="6"/>
  <c r="E13" i="6"/>
  <c r="E6" i="6"/>
  <c r="E5" i="6"/>
  <c r="E4" i="6"/>
  <c r="D36" i="6"/>
  <c r="D18" i="16" s="1"/>
  <c r="D35" i="6"/>
  <c r="D6" i="16" s="1"/>
  <c r="E46" i="4"/>
  <c r="E45" i="4"/>
  <c r="E42" i="4"/>
  <c r="E41" i="4"/>
  <c r="E40" i="4"/>
  <c r="E39" i="4"/>
  <c r="E38" i="4"/>
  <c r="E37" i="4"/>
  <c r="E36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7" i="4"/>
  <c r="D52" i="4"/>
  <c r="D5" i="16" s="1"/>
  <c r="E6" i="4"/>
  <c r="E5" i="4"/>
  <c r="E4" i="4"/>
  <c r="D53" i="4"/>
  <c r="E53" i="4" s="1"/>
  <c r="E68" i="1"/>
  <c r="E66" i="1"/>
  <c r="E65" i="1"/>
  <c r="E64" i="1"/>
  <c r="E61" i="1"/>
  <c r="E60" i="1"/>
  <c r="E59" i="1"/>
  <c r="E58" i="1"/>
  <c r="E56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27" i="1"/>
  <c r="E26" i="1"/>
  <c r="E25" i="1"/>
  <c r="E24" i="1"/>
  <c r="E23" i="1"/>
  <c r="E22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D75" i="1"/>
  <c r="D76" i="1"/>
  <c r="D4" i="16" l="1"/>
  <c r="E75" i="1"/>
  <c r="E22" i="10"/>
  <c r="F21" i="10"/>
  <c r="E20" i="16"/>
  <c r="D23" i="16"/>
  <c r="E59" i="14"/>
  <c r="D22" i="16"/>
  <c r="E82" i="12"/>
  <c r="D37" i="6"/>
  <c r="D10" i="16"/>
  <c r="D40" i="11"/>
  <c r="D19" i="16"/>
  <c r="D25" i="8"/>
  <c r="D17" i="16"/>
  <c r="D54" i="4"/>
  <c r="D11" i="16"/>
  <c r="D77" i="1"/>
  <c r="D16" i="16"/>
  <c r="D12" i="16" l="1"/>
  <c r="D27" i="16" s="1"/>
  <c r="D24" i="16"/>
  <c r="D28" i="16" s="1"/>
  <c r="D29" i="16" l="1"/>
  <c r="D52" i="14" l="1"/>
  <c r="E6" i="8"/>
  <c r="C31" i="6"/>
  <c r="C70" i="1"/>
  <c r="D75" i="12" l="1"/>
  <c r="F75" i="12" s="1"/>
  <c r="C76" i="1"/>
  <c r="E16" i="16" s="1"/>
  <c r="C4" i="1"/>
  <c r="C29" i="1" l="1"/>
  <c r="E4" i="1"/>
  <c r="C75" i="1"/>
  <c r="C77" i="1" l="1"/>
  <c r="E4" i="16"/>
  <c r="C35" i="6"/>
  <c r="C36" i="6"/>
  <c r="E18" i="16" l="1"/>
  <c r="E36" i="6"/>
  <c r="E6" i="16"/>
  <c r="E35" i="6"/>
  <c r="C37" i="6"/>
  <c r="F20" i="12" l="1"/>
  <c r="D13" i="14"/>
  <c r="C13" i="11"/>
  <c r="E13" i="11" s="1"/>
  <c r="C35" i="11"/>
  <c r="E35" i="11" s="1"/>
  <c r="D7" i="10"/>
  <c r="E8" i="16" s="1"/>
  <c r="C19" i="8"/>
  <c r="C6" i="8"/>
  <c r="C47" i="4"/>
  <c r="C11" i="4"/>
  <c r="E77" i="1" l="1"/>
  <c r="B29" i="16" l="1"/>
  <c r="D81" i="12" l="1"/>
  <c r="D80" i="12"/>
  <c r="D58" i="14"/>
  <c r="E23" i="16" s="1"/>
  <c r="D57" i="14"/>
  <c r="C39" i="11"/>
  <c r="C38" i="11"/>
  <c r="D20" i="10"/>
  <c r="C24" i="8"/>
  <c r="E19" i="16" s="1"/>
  <c r="C23" i="8"/>
  <c r="E7" i="16" s="1"/>
  <c r="C53" i="4"/>
  <c r="E17" i="16" s="1"/>
  <c r="C52" i="4"/>
  <c r="E5" i="16" s="1"/>
  <c r="E11" i="16" l="1"/>
  <c r="E9" i="16"/>
  <c r="E38" i="11"/>
  <c r="E10" i="16"/>
  <c r="F80" i="12"/>
  <c r="E22" i="16"/>
  <c r="F81" i="12"/>
  <c r="F58" i="14"/>
  <c r="E21" i="16"/>
  <c r="E39" i="11"/>
  <c r="D22" i="10"/>
  <c r="D59" i="14"/>
  <c r="D82" i="12"/>
  <c r="C40" i="11"/>
  <c r="C25" i="8"/>
  <c r="C54" i="4"/>
  <c r="F59" i="14" l="1"/>
  <c r="E12" i="16"/>
  <c r="F82" i="12"/>
  <c r="E27" i="16" l="1"/>
  <c r="E28" i="16"/>
  <c r="E24" i="16"/>
  <c r="E29" i="16" l="1"/>
  <c r="E25" i="8" l="1"/>
  <c r="F22" i="10"/>
  <c r="E54" i="4"/>
  <c r="E40" i="11" l="1"/>
</calcChain>
</file>

<file path=xl/sharedStrings.xml><?xml version="1.0" encoding="utf-8"?>
<sst xmlns="http://schemas.openxmlformats.org/spreadsheetml/2006/main" count="445" uniqueCount="264">
  <si>
    <t>Revenue</t>
  </si>
  <si>
    <t>Personal Property</t>
  </si>
  <si>
    <t>Real Estate</t>
  </si>
  <si>
    <t>Penalties</t>
  </si>
  <si>
    <t>Del. Pers. Prop Taxes</t>
  </si>
  <si>
    <t>Del. Real Estate Taxes</t>
  </si>
  <si>
    <t>Capital Stock Tax</t>
  </si>
  <si>
    <t>Licenses</t>
  </si>
  <si>
    <t>Vehicle License Fees</t>
  </si>
  <si>
    <t>Sales Tax</t>
  </si>
  <si>
    <t>Mobil Home Tax</t>
  </si>
  <si>
    <t>Communication Tax</t>
  </si>
  <si>
    <t>Meals Tax</t>
  </si>
  <si>
    <t>Lodging Tax</t>
  </si>
  <si>
    <t>Interest-General</t>
  </si>
  <si>
    <t>Zoning Fees</t>
  </si>
  <si>
    <t>Miscellaneous</t>
  </si>
  <si>
    <t>Equip-Vehicle Sales</t>
  </si>
  <si>
    <t>Loans-Grants</t>
  </si>
  <si>
    <t>Utility Taxes</t>
  </si>
  <si>
    <t>Donations</t>
  </si>
  <si>
    <t>Franchising Tax</t>
  </si>
  <si>
    <t>Phone Franchise Tax</t>
  </si>
  <si>
    <t>Cigarette Tax</t>
  </si>
  <si>
    <t>Total Administrative Revenue</t>
  </si>
  <si>
    <t>Expenses</t>
  </si>
  <si>
    <t>Expenses:</t>
  </si>
  <si>
    <t>Office Salaries</t>
  </si>
  <si>
    <t>Mayor Salary</t>
  </si>
  <si>
    <t>Council Fees</t>
  </si>
  <si>
    <t>Office FICA</t>
  </si>
  <si>
    <t>Office Retirement</t>
  </si>
  <si>
    <t>Office Overtime</t>
  </si>
  <si>
    <t>Employee Insurance</t>
  </si>
  <si>
    <t>Electricity</t>
  </si>
  <si>
    <t>Office Heat</t>
  </si>
  <si>
    <t>Vehicle Fuel</t>
  </si>
  <si>
    <t>Office Supplies</t>
  </si>
  <si>
    <t>Telephone</t>
  </si>
  <si>
    <t>General Insurance</t>
  </si>
  <si>
    <t>Dept of Records</t>
  </si>
  <si>
    <t>Adm Exp/Water Conf.</t>
  </si>
  <si>
    <t>Office Equipment</t>
  </si>
  <si>
    <t>Office Equipment Maint.</t>
  </si>
  <si>
    <t>Office Repair</t>
  </si>
  <si>
    <t>Janitor Service</t>
  </si>
  <si>
    <t>Fire/Rescue Donations</t>
  </si>
  <si>
    <t>Town Code/Comp Plan Update</t>
  </si>
  <si>
    <t>Legal Expense</t>
  </si>
  <si>
    <t>Website</t>
  </si>
  <si>
    <t>Vehicle Maintenance</t>
  </si>
  <si>
    <t>Cell Phone</t>
  </si>
  <si>
    <t>Grant Writing</t>
  </si>
  <si>
    <t>Postage</t>
  </si>
  <si>
    <t>Audit</t>
  </si>
  <si>
    <t>Cigarette Stamps</t>
  </si>
  <si>
    <t>Credit Card Machine</t>
  </si>
  <si>
    <t>Total Administrative Expenses</t>
  </si>
  <si>
    <t>Administrative Department Summary:</t>
  </si>
  <si>
    <t xml:space="preserve">           Revenue</t>
  </si>
  <si>
    <t xml:space="preserve">            Minus Expenses</t>
  </si>
  <si>
    <t>Total Net Effect of Activities</t>
  </si>
  <si>
    <t>RR Rolling Stock</t>
  </si>
  <si>
    <t>rents</t>
  </si>
  <si>
    <t>New Town Office/Upgrade</t>
  </si>
  <si>
    <t>Administrative Consultant</t>
  </si>
  <si>
    <t>Total Police Expenses</t>
  </si>
  <si>
    <t>Police Department Summary:</t>
  </si>
  <si>
    <t>Total Police Revenue</t>
  </si>
  <si>
    <t>Court Fines</t>
  </si>
  <si>
    <t>Police DMV Grant</t>
  </si>
  <si>
    <t>Police Equipment Grant</t>
  </si>
  <si>
    <t>Police Donations</t>
  </si>
  <si>
    <t>Police Grants-599</t>
  </si>
  <si>
    <t>Payroll</t>
  </si>
  <si>
    <t>Additional Pay</t>
  </si>
  <si>
    <t>DMV O/T</t>
  </si>
  <si>
    <t>Fica</t>
  </si>
  <si>
    <t>Retirement</t>
  </si>
  <si>
    <t>Vehicle 200</t>
  </si>
  <si>
    <t>Vehicle 202</t>
  </si>
  <si>
    <t>Vehicle 203</t>
  </si>
  <si>
    <t>Vehicle 204</t>
  </si>
  <si>
    <t>Vehcle 205</t>
  </si>
  <si>
    <t>Hummer</t>
  </si>
  <si>
    <t>Vehicle Gas and Oil</t>
  </si>
  <si>
    <t>Laundry</t>
  </si>
  <si>
    <t>Supplies</t>
  </si>
  <si>
    <t>New Equipment</t>
  </si>
  <si>
    <t>Uniforms</t>
  </si>
  <si>
    <t>Office Rent</t>
  </si>
  <si>
    <t>Cell phones/Phones</t>
  </si>
  <si>
    <t>School/Training</t>
  </si>
  <si>
    <t>Equipment Maintenance</t>
  </si>
  <si>
    <t>Office Suppplies</t>
  </si>
  <si>
    <t>Hazerdous Job Insurance</t>
  </si>
  <si>
    <t>Vehicle 201</t>
  </si>
  <si>
    <t>Total Street Revenue</t>
  </si>
  <si>
    <t>Total Street Expenses</t>
  </si>
  <si>
    <t>Street Department Summary:</t>
  </si>
  <si>
    <t>Trash fees</t>
  </si>
  <si>
    <t>Litter Grant</t>
  </si>
  <si>
    <t>Snow Removal</t>
  </si>
  <si>
    <t>Street Lights</t>
  </si>
  <si>
    <t>Street/SideWalk Repair</t>
  </si>
  <si>
    <t>Parking Lot</t>
  </si>
  <si>
    <t>Vehicle- Trash Truck</t>
  </si>
  <si>
    <t>Vehicle- Sweeper</t>
  </si>
  <si>
    <t>Vehicle-Bucket Truck</t>
  </si>
  <si>
    <t>Fuel Products</t>
  </si>
  <si>
    <t>Street Signs</t>
  </si>
  <si>
    <t>Safety</t>
  </si>
  <si>
    <t>School Safety Grant</t>
  </si>
  <si>
    <t>Trash Pick Up</t>
  </si>
  <si>
    <t>LandFill Fees</t>
  </si>
  <si>
    <t>Basketball Receipts</t>
  </si>
  <si>
    <t>Library</t>
  </si>
  <si>
    <t>Ed Good Shelter</t>
  </si>
  <si>
    <t>Total General Recreation Revenue</t>
  </si>
  <si>
    <t>FICA</t>
  </si>
  <si>
    <t>Basketball</t>
  </si>
  <si>
    <t xml:space="preserve">Little League </t>
  </si>
  <si>
    <t>Recreation Pickup</t>
  </si>
  <si>
    <t>Recreation Pickup Fuel</t>
  </si>
  <si>
    <t>Ed Good Memorial Park</t>
  </si>
  <si>
    <t>General Recreation Department Summary:</t>
  </si>
  <si>
    <t>Homecoming</t>
  </si>
  <si>
    <t>Christmas Decorations</t>
  </si>
  <si>
    <t>Christmas Expense</t>
  </si>
  <si>
    <t>Total Tourism Revenue</t>
  </si>
  <si>
    <t>Total Tourism Expenses</t>
  </si>
  <si>
    <t>Tourism Department Summary:</t>
  </si>
  <si>
    <t>Total General Recreation Expenses</t>
  </si>
  <si>
    <t>Hawksbill Hall Rent</t>
  </si>
  <si>
    <t>Cottage Rental (Monthly)</t>
  </si>
  <si>
    <t>Pool Fund Raising</t>
  </si>
  <si>
    <t>Pool Admissions</t>
  </si>
  <si>
    <t>Hawksbill Shelter Rentals</t>
  </si>
  <si>
    <t>Pop Machine</t>
  </si>
  <si>
    <t>Pool Concessions</t>
  </si>
  <si>
    <t>Hawksbill Security Deposits</t>
  </si>
  <si>
    <t>Park Payroll</t>
  </si>
  <si>
    <t>Hawksbill Park Supplies</t>
  </si>
  <si>
    <t>Hawksbill Park Repairs</t>
  </si>
  <si>
    <t>Hawksbill Fuel</t>
  </si>
  <si>
    <t>Pool Operating Expense</t>
  </si>
  <si>
    <t>Pool Concession Expense</t>
  </si>
  <si>
    <t>Pool Phone</t>
  </si>
  <si>
    <t>Pool Electricity</t>
  </si>
  <si>
    <t>Hawksbill Miscellaneous</t>
  </si>
  <si>
    <t>Sewer Permit</t>
  </si>
  <si>
    <t>Security Deposit Refunds</t>
  </si>
  <si>
    <t>Cottage Maintenance Repairs</t>
  </si>
  <si>
    <t>Park Improvements</t>
  </si>
  <si>
    <t>Hawksbill Pop Machine</t>
  </si>
  <si>
    <t>Water Sales-In</t>
  </si>
  <si>
    <t>Water Sales-Out</t>
  </si>
  <si>
    <t>Penalties-In</t>
  </si>
  <si>
    <t>Penalties-Out</t>
  </si>
  <si>
    <t>Water Connection- In</t>
  </si>
  <si>
    <t>Water Connection-Out</t>
  </si>
  <si>
    <t>Water Facility Fees-In</t>
  </si>
  <si>
    <t>Water Facility Fees-Out</t>
  </si>
  <si>
    <t>Water Tower Rent</t>
  </si>
  <si>
    <t>Bulk Water Haul</t>
  </si>
  <si>
    <t>Interest on CIP Checking</t>
  </si>
  <si>
    <t>Utility Security Deposits</t>
  </si>
  <si>
    <t>Grants</t>
  </si>
  <si>
    <t>Loans</t>
  </si>
  <si>
    <t>Pump Power</t>
  </si>
  <si>
    <t>Testing Fees</t>
  </si>
  <si>
    <t>Postage/Billing</t>
  </si>
  <si>
    <t>Backhoe Expense</t>
  </si>
  <si>
    <t>White Chevy Truck</t>
  </si>
  <si>
    <t>Utility Truck</t>
  </si>
  <si>
    <t>Fuel/Oil Products</t>
  </si>
  <si>
    <t>Public Works Phone/Cell</t>
  </si>
  <si>
    <t>Capital Improvement</t>
  </si>
  <si>
    <t>Water Tank Maintenance</t>
  </si>
  <si>
    <t>Miscellaneous Expense</t>
  </si>
  <si>
    <t>Equipment Repair</t>
  </si>
  <si>
    <t>Water Meter Improvement</t>
  </si>
  <si>
    <t>Membership and Training</t>
  </si>
  <si>
    <t>Water Operations Fees</t>
  </si>
  <si>
    <t>Engineering Fees-Water</t>
  </si>
  <si>
    <t>New Water Tank</t>
  </si>
  <si>
    <t>Total Water Expenses</t>
  </si>
  <si>
    <t>Ton Truck</t>
  </si>
  <si>
    <t>Total Water Revenue</t>
  </si>
  <si>
    <t>Water Department Summary:</t>
  </si>
  <si>
    <t>Sewer Sales-In</t>
  </si>
  <si>
    <t>Sewer Sales-Out</t>
  </si>
  <si>
    <t>Sewer Connections-In</t>
  </si>
  <si>
    <t>Sewer Connections-Out</t>
  </si>
  <si>
    <t>Sewer Facility Fees-Out</t>
  </si>
  <si>
    <t>Sewer Facility Fees-In</t>
  </si>
  <si>
    <t>Leachate Revenue</t>
  </si>
  <si>
    <t>Sewer Loans</t>
  </si>
  <si>
    <t>Sewer Reserve</t>
  </si>
  <si>
    <t>Total Sewer Revenue</t>
  </si>
  <si>
    <t>Total Sewer Expenses</t>
  </si>
  <si>
    <t>Vehicle-Pick Up</t>
  </si>
  <si>
    <t>Vehicle-Skid Loader</t>
  </si>
  <si>
    <t>Vehicle-Dump Truck</t>
  </si>
  <si>
    <t>Repair and Maintenance</t>
  </si>
  <si>
    <t>New Sewer  Equipment</t>
  </si>
  <si>
    <t>Sewer Line Repair</t>
  </si>
  <si>
    <t>Sewer Upgrade Note</t>
  </si>
  <si>
    <t>Sewer Testing Fees</t>
  </si>
  <si>
    <t>Office Expense</t>
  </si>
  <si>
    <t>Sludge</t>
  </si>
  <si>
    <t>I &amp; I</t>
  </si>
  <si>
    <t>Sewer Operations Fees</t>
  </si>
  <si>
    <t>Administrative</t>
  </si>
  <si>
    <t>Police</t>
  </si>
  <si>
    <t>Streets</t>
  </si>
  <si>
    <t>General Recreation</t>
  </si>
  <si>
    <t>Tourism</t>
  </si>
  <si>
    <t>Hawksbill</t>
  </si>
  <si>
    <t>Water</t>
  </si>
  <si>
    <t>Sewer</t>
  </si>
  <si>
    <t>Total Town Revenues</t>
  </si>
  <si>
    <t>Total Town Expenses</t>
  </si>
  <si>
    <t>All Department Summary:</t>
  </si>
  <si>
    <t>Total Hawksbill Revenue</t>
  </si>
  <si>
    <t>Total Hawksbill Expenses</t>
  </si>
  <si>
    <t>Hawksbill Department Summary:</t>
  </si>
  <si>
    <t>Sewer Department Summary:</t>
  </si>
  <si>
    <t>Beautification/Misc.</t>
  </si>
  <si>
    <t>Public Works Supplies</t>
  </si>
  <si>
    <t>Percentage of Budget Incurred</t>
  </si>
  <si>
    <t>Net Effect of Activities</t>
  </si>
  <si>
    <t>ChristmasLights</t>
  </si>
  <si>
    <t>Hawksbill Plumbing/Heating</t>
  </si>
  <si>
    <t>Hawksbill Misc.</t>
  </si>
  <si>
    <t xml:space="preserve"> Engineering Fees</t>
  </si>
  <si>
    <t>Second Sewer Note</t>
  </si>
  <si>
    <t>Water Misc. Revenue</t>
  </si>
  <si>
    <t>Extentions/Improvements</t>
  </si>
  <si>
    <t>PW Street Repair</t>
  </si>
  <si>
    <t>PW Bldg Fuel</t>
  </si>
  <si>
    <t>PW Electricity</t>
  </si>
  <si>
    <t xml:space="preserve">P.W. Bldg Apt. Repair </t>
  </si>
  <si>
    <t xml:space="preserve"> Net Effect of Activities</t>
  </si>
  <si>
    <t>2014-2015   Budget</t>
  </si>
  <si>
    <t>line/credit interest/princ.</t>
  </si>
  <si>
    <t>SVFD Reimbursements</t>
  </si>
  <si>
    <t>Shentel Water Tower Rent</t>
  </si>
  <si>
    <t>SVFD Expense Reimbursement</t>
  </si>
  <si>
    <t>Small Equipment-Mowers</t>
  </si>
  <si>
    <t>Fire Funds Grant</t>
  </si>
  <si>
    <t>2015-2016 Budget</t>
  </si>
  <si>
    <t>2015-2016  Budget</t>
  </si>
  <si>
    <t>2015-2016       Budget</t>
  </si>
  <si>
    <t>Pool Loan Principle &amp; Interest</t>
  </si>
  <si>
    <t>Force Main C-Principle &amp; Int.</t>
  </si>
  <si>
    <t>Backhoe Loan</t>
  </si>
  <si>
    <t>Sewer Loans- Principle &amp; Int.</t>
  </si>
  <si>
    <t>Dump Truck Loan-Princ. &amp; Int.</t>
  </si>
  <si>
    <t>P.W. Bldg Roof-princ./int.</t>
  </si>
  <si>
    <t>Percentage of Budget Difference</t>
  </si>
  <si>
    <t xml:space="preserve">2014-2015   Budget </t>
  </si>
  <si>
    <t xml:space="preserve">2014-2015    Budget  </t>
  </si>
  <si>
    <t>2014-2015   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</si>
</sst>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?,???.00"/>
    <numFmt numFmtId="165" formatCode="0.0%"/>
    <numFmt numFmtId="166" formatCode="_(* #,##0.00000_);_(* \(#,##0.00000\);_(* &quot;-&quot;??_);_(@_)"/>
    <numFmt numFmtId="167" formatCode="_(* #,##0.000_);_(* \(#,##0.000\);_(* &quot;-&quot;??_);_(@_)"/>
    <numFmt numFmtId="168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4" xfId="0" applyFont="1" applyBorder="1" applyAlignment="1">
      <alignment vertical="center"/>
    </xf>
    <xf numFmtId="43" fontId="0" fillId="0" borderId="4" xfId="1" applyFont="1" applyBorder="1" applyAlignment="1">
      <alignment horizontal="center"/>
    </xf>
    <xf numFmtId="43" fontId="0" fillId="0" borderId="4" xfId="1" applyFont="1" applyBorder="1"/>
    <xf numFmtId="0" fontId="2" fillId="0" borderId="1" xfId="0" applyFont="1" applyBorder="1"/>
    <xf numFmtId="0" fontId="2" fillId="0" borderId="4" xfId="0" applyFont="1" applyBorder="1"/>
    <xf numFmtId="43" fontId="2" fillId="0" borderId="5" xfId="1" applyFont="1" applyBorder="1"/>
    <xf numFmtId="0" fontId="0" fillId="0" borderId="0" xfId="0" applyBorder="1"/>
    <xf numFmtId="43" fontId="0" fillId="0" borderId="0" xfId="1" applyFont="1" applyBorder="1"/>
    <xf numFmtId="43" fontId="2" fillId="0" borderId="4" xfId="1" applyFont="1" applyBorder="1"/>
    <xf numFmtId="0" fontId="0" fillId="0" borderId="4" xfId="0" applyFont="1" applyBorder="1"/>
    <xf numFmtId="43" fontId="0" fillId="0" borderId="2" xfId="1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quotePrefix="1" applyFont="1" applyBorder="1"/>
    <xf numFmtId="0" fontId="2" fillId="0" borderId="1" xfId="0" applyFont="1" applyBorder="1" applyAlignment="1">
      <alignment vertical="center" wrapText="1"/>
    </xf>
    <xf numFmtId="43" fontId="2" fillId="0" borderId="4" xfId="1" applyFont="1" applyBorder="1" applyAlignment="1">
      <alignment horizont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/>
    <xf numFmtId="43" fontId="0" fillId="0" borderId="0" xfId="0" applyNumberFormat="1" applyFont="1" applyBorder="1" applyAlignment="1">
      <alignment horizontal="center"/>
    </xf>
    <xf numFmtId="43" fontId="0" fillId="0" borderId="2" xfId="0" applyNumberFormat="1" applyFont="1" applyBorder="1" applyAlignment="1">
      <alignment horizontal="center"/>
    </xf>
    <xf numFmtId="43" fontId="3" fillId="0" borderId="4" xfId="1" applyFont="1" applyBorder="1" applyAlignment="1">
      <alignment horizontal="right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43" fontId="4" fillId="0" borderId="4" xfId="1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43" fontId="4" fillId="0" borderId="4" xfId="1" applyNumberFormat="1" applyFont="1" applyBorder="1" applyAlignment="1">
      <alignment horizontal="center"/>
    </xf>
    <xf numFmtId="0" fontId="4" fillId="0" borderId="4" xfId="0" applyFont="1" applyFill="1" applyBorder="1"/>
    <xf numFmtId="0" fontId="5" fillId="0" borderId="4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3" xfId="0" applyFont="1" applyBorder="1"/>
    <xf numFmtId="0" fontId="5" fillId="0" borderId="4" xfId="0" applyFont="1" applyBorder="1" applyAlignment="1">
      <alignment vertical="center"/>
    </xf>
    <xf numFmtId="43" fontId="4" fillId="0" borderId="4" xfId="1" applyFont="1" applyBorder="1"/>
    <xf numFmtId="43" fontId="5" fillId="0" borderId="4" xfId="1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/>
    <xf numFmtId="43" fontId="6" fillId="0" borderId="4" xfId="1" applyFont="1" applyBorder="1" applyAlignment="1">
      <alignment horizontal="right"/>
    </xf>
    <xf numFmtId="164" fontId="7" fillId="0" borderId="4" xfId="1" applyNumberFormat="1" applyFont="1" applyBorder="1" applyAlignment="1">
      <alignment horizontal="right"/>
    </xf>
    <xf numFmtId="43" fontId="7" fillId="0" borderId="4" xfId="1" applyFont="1" applyBorder="1" applyAlignment="1">
      <alignment horizontal="right"/>
    </xf>
    <xf numFmtId="0" fontId="0" fillId="0" borderId="1" xfId="0" applyBorder="1" applyAlignment="1">
      <alignment wrapText="1"/>
    </xf>
    <xf numFmtId="43" fontId="0" fillId="0" borderId="0" xfId="0" applyNumberFormat="1"/>
    <xf numFmtId="43" fontId="2" fillId="0" borderId="1" xfId="1" applyFont="1" applyBorder="1" applyAlignment="1">
      <alignment horizontal="center"/>
    </xf>
    <xf numFmtId="43" fontId="2" fillId="0" borderId="1" xfId="1" applyFont="1" applyBorder="1"/>
    <xf numFmtId="0" fontId="0" fillId="0" borderId="6" xfId="0" applyFont="1" applyBorder="1"/>
    <xf numFmtId="0" fontId="8" fillId="0" borderId="6" xfId="0" applyFont="1" applyBorder="1"/>
    <xf numFmtId="0" fontId="0" fillId="0" borderId="3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3" fontId="8" fillId="0" borderId="4" xfId="1" applyFont="1" applyBorder="1" applyAlignment="1">
      <alignment horizontal="center"/>
    </xf>
    <xf numFmtId="43" fontId="8" fillId="0" borderId="4" xfId="1" applyNumberFormat="1" applyFont="1" applyBorder="1" applyAlignment="1">
      <alignment horizontal="center"/>
    </xf>
    <xf numFmtId="43" fontId="8" fillId="0" borderId="4" xfId="0" applyNumberFormat="1" applyFont="1" applyBorder="1"/>
    <xf numFmtId="43" fontId="9" fillId="0" borderId="4" xfId="0" applyNumberFormat="1" applyFont="1" applyBorder="1"/>
    <xf numFmtId="0" fontId="8" fillId="0" borderId="4" xfId="0" applyFont="1" applyBorder="1"/>
    <xf numFmtId="43" fontId="8" fillId="0" borderId="4" xfId="1" applyFont="1" applyBorder="1"/>
    <xf numFmtId="43" fontId="8" fillId="0" borderId="4" xfId="1" applyFont="1" applyBorder="1" applyAlignment="1">
      <alignment horizontal="right"/>
    </xf>
    <xf numFmtId="43" fontId="9" fillId="0" borderId="4" xfId="1" applyFont="1" applyBorder="1"/>
    <xf numFmtId="43" fontId="6" fillId="0" borderId="4" xfId="1" applyFont="1" applyBorder="1" applyAlignment="1">
      <alignment horizontal="center"/>
    </xf>
    <xf numFmtId="43" fontId="0" fillId="0" borderId="4" xfId="1" applyNumberFormat="1" applyFont="1" applyBorder="1"/>
    <xf numFmtId="0" fontId="0" fillId="0" borderId="4" xfId="0" applyFont="1" applyBorder="1" applyAlignment="1">
      <alignment horizontal="left" wrapText="1" indent="4"/>
    </xf>
    <xf numFmtId="0" fontId="2" fillId="0" borderId="4" xfId="0" applyFont="1" applyBorder="1" applyAlignment="1">
      <alignment vertical="center" wrapText="1"/>
    </xf>
    <xf numFmtId="0" fontId="0" fillId="0" borderId="4" xfId="0" applyFont="1" applyBorder="1" applyAlignment="1">
      <alignment wrapText="1"/>
    </xf>
    <xf numFmtId="4" fontId="0" fillId="0" borderId="0" xfId="0" applyNumberFormat="1"/>
    <xf numFmtId="165" fontId="0" fillId="0" borderId="4" xfId="0" applyNumberFormat="1" applyFont="1" applyBorder="1" applyAlignment="1">
      <alignment horizontal="center"/>
    </xf>
    <xf numFmtId="0" fontId="0" fillId="0" borderId="7" xfId="0" applyFont="1" applyBorder="1"/>
    <xf numFmtId="43" fontId="0" fillId="0" borderId="7" xfId="1" applyFont="1" applyBorder="1"/>
    <xf numFmtId="165" fontId="2" fillId="0" borderId="4" xfId="0" applyNumberFormat="1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/>
    <xf numFmtId="43" fontId="0" fillId="0" borderId="4" xfId="0" applyNumberFormat="1" applyBorder="1"/>
    <xf numFmtId="43" fontId="6" fillId="0" borderId="4" xfId="1" applyFont="1" applyFill="1" applyBorder="1" applyAlignment="1">
      <alignment horizontal="center"/>
    </xf>
    <xf numFmtId="43" fontId="0" fillId="0" borderId="4" xfId="1" applyFont="1" applyFill="1" applyBorder="1"/>
    <xf numFmtId="43" fontId="6" fillId="0" borderId="4" xfId="1" applyFont="1" applyFill="1" applyBorder="1" applyAlignment="1">
      <alignment horizontal="right"/>
    </xf>
    <xf numFmtId="43" fontId="6" fillId="0" borderId="4" xfId="1" applyNumberFormat="1" applyFont="1" applyFill="1" applyBorder="1" applyAlignment="1">
      <alignment horizontal="right"/>
    </xf>
    <xf numFmtId="4" fontId="0" fillId="0" borderId="4" xfId="0" applyNumberFormat="1" applyBorder="1" applyAlignment="1"/>
    <xf numFmtId="43" fontId="2" fillId="0" borderId="5" xfId="1" applyFont="1" applyBorder="1" applyAlignment="1">
      <alignment horizontal="center"/>
    </xf>
    <xf numFmtId="43" fontId="4" fillId="0" borderId="4" xfId="0" applyNumberFormat="1" applyFont="1" applyBorder="1" applyAlignment="1">
      <alignment horizontal="center"/>
    </xf>
    <xf numFmtId="43" fontId="5" fillId="0" borderId="4" xfId="0" applyNumberFormat="1" applyFont="1" applyBorder="1" applyAlignment="1">
      <alignment horizontal="center"/>
    </xf>
    <xf numFmtId="166" fontId="0" fillId="0" borderId="0" xfId="0" applyNumberFormat="1"/>
    <xf numFmtId="167" fontId="0" fillId="0" borderId="0" xfId="0" applyNumberFormat="1"/>
    <xf numFmtId="168" fontId="0" fillId="0" borderId="4" xfId="0" applyNumberFormat="1" applyFont="1" applyBorder="1" applyAlignment="1">
      <alignment horizontal="center"/>
    </xf>
    <xf numFmtId="165" fontId="2" fillId="0" borderId="5" xfId="1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Font="1" applyBorder="1"/>
    <xf numFmtId="43" fontId="0" fillId="0" borderId="8" xfId="1" applyFont="1" applyFill="1" applyBorder="1"/>
    <xf numFmtId="165" fontId="0" fillId="0" borderId="8" xfId="0" applyNumberFormat="1" applyFont="1" applyBorder="1" applyAlignment="1">
      <alignment horizontal="center"/>
    </xf>
    <xf numFmtId="0" fontId="0" fillId="0" borderId="9" xfId="0" applyFont="1" applyBorder="1"/>
    <xf numFmtId="43" fontId="0" fillId="0" borderId="8" xfId="1" applyFont="1" applyBorder="1"/>
    <xf numFmtId="0" fontId="0" fillId="0" borderId="0" xfId="0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Font="1" applyBorder="1"/>
    <xf numFmtId="165" fontId="0" fillId="0" borderId="7" xfId="0" applyNumberFormat="1" applyFont="1" applyBorder="1" applyAlignment="1">
      <alignment horizontal="center"/>
    </xf>
    <xf numFmtId="43" fontId="0" fillId="0" borderId="0" xfId="1" applyFont="1" applyFill="1" applyBorder="1"/>
    <xf numFmtId="43" fontId="0" fillId="0" borderId="7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Overview!$A$4:$A$11</c:f>
              <c:strCache>
                <c:ptCount val="8"/>
                <c:pt idx="0">
                  <c:v>Administrative</c:v>
                </c:pt>
                <c:pt idx="1">
                  <c:v>Police</c:v>
                </c:pt>
                <c:pt idx="2">
                  <c:v>Streets</c:v>
                </c:pt>
                <c:pt idx="3">
                  <c:v>General Recreation</c:v>
                </c:pt>
                <c:pt idx="4">
                  <c:v>Tourism</c:v>
                </c:pt>
                <c:pt idx="5">
                  <c:v>Hawksbill</c:v>
                </c:pt>
                <c:pt idx="6">
                  <c:v>Water</c:v>
                </c:pt>
                <c:pt idx="7">
                  <c:v>Sewer</c:v>
                </c:pt>
              </c:strCache>
            </c:strRef>
          </c:cat>
          <c:val>
            <c:numRef>
              <c:f>Overview!$B$4:$B$11</c:f>
            </c:numRef>
          </c:val>
        </c:ser>
        <c:ser>
          <c:idx val="1"/>
          <c:order val="1"/>
          <c:tx>
            <c:v>14-15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Overview!$A$4:$A$11</c:f>
              <c:strCache>
                <c:ptCount val="8"/>
                <c:pt idx="0">
                  <c:v>Administrative</c:v>
                </c:pt>
                <c:pt idx="1">
                  <c:v>Police</c:v>
                </c:pt>
                <c:pt idx="2">
                  <c:v>Streets</c:v>
                </c:pt>
                <c:pt idx="3">
                  <c:v>General Recreation</c:v>
                </c:pt>
                <c:pt idx="4">
                  <c:v>Tourism</c:v>
                </c:pt>
                <c:pt idx="5">
                  <c:v>Hawksbill</c:v>
                </c:pt>
                <c:pt idx="6">
                  <c:v>Water</c:v>
                </c:pt>
                <c:pt idx="7">
                  <c:v>Sewer</c:v>
                </c:pt>
              </c:strCache>
            </c:strRef>
          </c:cat>
          <c:val>
            <c:numRef>
              <c:f>Overview!$C$4:$C$11</c:f>
              <c:numCache>
                <c:formatCode>_(* #,##0.00_);_(* \(#,##0.00\);_(* "-"??_);_(@_)</c:formatCode>
                <c:ptCount val="8"/>
                <c:pt idx="0">
                  <c:v>562128</c:v>
                </c:pt>
                <c:pt idx="1">
                  <c:v>51000</c:v>
                </c:pt>
                <c:pt idx="2">
                  <c:v>152314</c:v>
                </c:pt>
                <c:pt idx="3">
                  <c:v>3200</c:v>
                </c:pt>
                <c:pt idx="4">
                  <c:v>17100</c:v>
                </c:pt>
                <c:pt idx="5">
                  <c:v>40700</c:v>
                </c:pt>
                <c:pt idx="6">
                  <c:v>446260</c:v>
                </c:pt>
                <c:pt idx="7">
                  <c:v>408250</c:v>
                </c:pt>
              </c:numCache>
            </c:numRef>
          </c:val>
        </c:ser>
        <c:ser>
          <c:idx val="2"/>
          <c:order val="2"/>
          <c:tx>
            <c:v>15-16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Overview!$A$4:$A$11</c:f>
              <c:strCache>
                <c:ptCount val="8"/>
                <c:pt idx="0">
                  <c:v>Administrative</c:v>
                </c:pt>
                <c:pt idx="1">
                  <c:v>Police</c:v>
                </c:pt>
                <c:pt idx="2">
                  <c:v>Streets</c:v>
                </c:pt>
                <c:pt idx="3">
                  <c:v>General Recreation</c:v>
                </c:pt>
                <c:pt idx="4">
                  <c:v>Tourism</c:v>
                </c:pt>
                <c:pt idx="5">
                  <c:v>Hawksbill</c:v>
                </c:pt>
                <c:pt idx="6">
                  <c:v>Water</c:v>
                </c:pt>
                <c:pt idx="7">
                  <c:v>Sewer</c:v>
                </c:pt>
              </c:strCache>
            </c:strRef>
          </c:cat>
          <c:val>
            <c:numRef>
              <c:f>Overview!$D$4:$D$11</c:f>
              <c:numCache>
                <c:formatCode>_(* #,##0.00_);_(* \(#,##0.00\);_(* "-"??_);_(@_)</c:formatCode>
                <c:ptCount val="8"/>
                <c:pt idx="0">
                  <c:v>609551</c:v>
                </c:pt>
                <c:pt idx="1">
                  <c:v>48000</c:v>
                </c:pt>
                <c:pt idx="2">
                  <c:v>169796</c:v>
                </c:pt>
                <c:pt idx="3">
                  <c:v>3000</c:v>
                </c:pt>
                <c:pt idx="4">
                  <c:v>17200</c:v>
                </c:pt>
                <c:pt idx="5">
                  <c:v>34100</c:v>
                </c:pt>
                <c:pt idx="6">
                  <c:v>525955</c:v>
                </c:pt>
                <c:pt idx="7">
                  <c:v>424250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-100"/>
        <c:axId val="303005768"/>
        <c:axId val="303002240"/>
      </c:barChart>
      <c:catAx>
        <c:axId val="303005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002240"/>
        <c:crosses val="autoZero"/>
        <c:auto val="1"/>
        <c:lblAlgn val="ctr"/>
        <c:lblOffset val="100"/>
        <c:noMultiLvlLbl val="0"/>
      </c:catAx>
      <c:valAx>
        <c:axId val="30300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005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3</xdr:row>
      <xdr:rowOff>38100</xdr:rowOff>
    </xdr:from>
    <xdr:to>
      <xdr:col>14</xdr:col>
      <xdr:colOff>57150</xdr:colOff>
      <xdr:row>23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0" sqref="L20"/>
    </sheetView>
  </sheetViews>
  <sheetFormatPr defaultRowHeight="15" x14ac:dyDescent="0.25"/>
  <cols>
    <col min="2" max="3" width="9.140625" customWidth="1"/>
  </cols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34" zoomScaleNormal="100" zoomScalePageLayoutView="90" workbookViewId="0">
      <selection activeCell="E53" sqref="E53"/>
    </sheetView>
  </sheetViews>
  <sheetFormatPr defaultRowHeight="15" x14ac:dyDescent="0.25"/>
  <cols>
    <col min="1" max="1" width="6" customWidth="1"/>
    <col min="2" max="2" width="21.7109375" customWidth="1"/>
    <col min="3" max="3" width="4" customWidth="1"/>
    <col min="4" max="4" width="14.42578125" customWidth="1"/>
    <col min="5" max="5" width="15.140625" customWidth="1"/>
    <col min="6" max="6" width="16.140625" customWidth="1"/>
  </cols>
  <sheetData>
    <row r="1" spans="1:6" ht="15.6" customHeight="1" x14ac:dyDescent="0.25"/>
    <row r="2" spans="1:6" ht="7.5" customHeight="1" x14ac:dyDescent="0.25"/>
    <row r="3" spans="1:6" ht="43.5" customHeight="1" x14ac:dyDescent="0.25">
      <c r="A3" s="72"/>
      <c r="B3" s="18" t="s">
        <v>0</v>
      </c>
      <c r="C3" s="15"/>
      <c r="D3" s="53" t="s">
        <v>244</v>
      </c>
      <c r="E3" s="53" t="s">
        <v>252</v>
      </c>
      <c r="F3" s="52" t="s">
        <v>260</v>
      </c>
    </row>
    <row r="4" spans="1:6" x14ac:dyDescent="0.25">
      <c r="A4" s="73">
        <v>198</v>
      </c>
      <c r="B4" s="12" t="s">
        <v>155</v>
      </c>
      <c r="C4" s="62"/>
      <c r="D4" s="77">
        <v>184000</v>
      </c>
      <c r="E4" s="77">
        <v>190000</v>
      </c>
      <c r="F4" s="68">
        <f>SUM(E4-D4)/D4</f>
        <v>3.2608695652173912E-2</v>
      </c>
    </row>
    <row r="5" spans="1:6" x14ac:dyDescent="0.25">
      <c r="A5" s="73">
        <v>199</v>
      </c>
      <c r="B5" s="12" t="s">
        <v>156</v>
      </c>
      <c r="C5" s="62"/>
      <c r="D5" s="77">
        <v>206000</v>
      </c>
      <c r="E5" s="77">
        <v>210000</v>
      </c>
      <c r="F5" s="68">
        <f t="shared" ref="F5:F16" si="0">SUM(E5-D5)/D5</f>
        <v>1.9417475728155338E-2</v>
      </c>
    </row>
    <row r="6" spans="1:6" x14ac:dyDescent="0.25">
      <c r="A6" s="73">
        <v>200</v>
      </c>
      <c r="B6" s="12" t="s">
        <v>157</v>
      </c>
      <c r="C6" s="62"/>
      <c r="D6" s="77">
        <v>14000</v>
      </c>
      <c r="E6" s="77">
        <v>14000</v>
      </c>
      <c r="F6" s="68">
        <f t="shared" si="0"/>
        <v>0</v>
      </c>
    </row>
    <row r="7" spans="1:6" x14ac:dyDescent="0.25">
      <c r="A7" s="73">
        <v>201</v>
      </c>
      <c r="B7" s="12" t="s">
        <v>158</v>
      </c>
      <c r="C7" s="62"/>
      <c r="D7" s="77">
        <v>10000</v>
      </c>
      <c r="E7" s="77">
        <v>10000</v>
      </c>
      <c r="F7" s="68">
        <f t="shared" si="0"/>
        <v>0</v>
      </c>
    </row>
    <row r="8" spans="1:6" x14ac:dyDescent="0.25">
      <c r="A8" s="73">
        <v>202</v>
      </c>
      <c r="B8" s="12" t="s">
        <v>159</v>
      </c>
      <c r="C8" s="62"/>
      <c r="D8" s="77">
        <v>5000</v>
      </c>
      <c r="E8" s="77">
        <v>5000</v>
      </c>
      <c r="F8" s="68">
        <f t="shared" si="0"/>
        <v>0</v>
      </c>
    </row>
    <row r="9" spans="1:6" x14ac:dyDescent="0.25">
      <c r="A9" s="73">
        <v>203</v>
      </c>
      <c r="B9" s="12" t="s">
        <v>161</v>
      </c>
      <c r="C9" s="62"/>
      <c r="D9" s="77">
        <v>2250</v>
      </c>
      <c r="E9" s="77">
        <v>2250</v>
      </c>
      <c r="F9" s="68">
        <f t="shared" si="0"/>
        <v>0</v>
      </c>
    </row>
    <row r="10" spans="1:6" x14ac:dyDescent="0.25">
      <c r="A10" s="73">
        <v>204</v>
      </c>
      <c r="B10" s="12" t="s">
        <v>160</v>
      </c>
      <c r="C10" s="62"/>
      <c r="D10" s="77">
        <v>3500</v>
      </c>
      <c r="E10" s="77">
        <v>3500</v>
      </c>
      <c r="F10" s="68">
        <f t="shared" si="0"/>
        <v>0</v>
      </c>
    </row>
    <row r="11" spans="1:6" x14ac:dyDescent="0.25">
      <c r="A11" s="73">
        <v>205</v>
      </c>
      <c r="B11" s="12" t="s">
        <v>162</v>
      </c>
      <c r="C11" s="62"/>
      <c r="D11" s="77">
        <v>2000</v>
      </c>
      <c r="E11" s="77">
        <v>2000</v>
      </c>
      <c r="F11" s="68">
        <f t="shared" si="0"/>
        <v>0</v>
      </c>
    </row>
    <row r="12" spans="1:6" x14ac:dyDescent="0.25">
      <c r="A12" s="73">
        <v>206</v>
      </c>
      <c r="B12" s="12" t="s">
        <v>163</v>
      </c>
      <c r="C12" s="62"/>
      <c r="D12" s="77">
        <v>1500</v>
      </c>
      <c r="E12" s="77">
        <v>1500</v>
      </c>
      <c r="F12" s="68">
        <f t="shared" si="0"/>
        <v>0</v>
      </c>
    </row>
    <row r="13" spans="1:6" x14ac:dyDescent="0.25">
      <c r="A13" s="73">
        <v>207</v>
      </c>
      <c r="B13" s="12" t="s">
        <v>164</v>
      </c>
      <c r="C13" s="62"/>
      <c r="D13" s="77">
        <v>900</v>
      </c>
      <c r="E13" s="77">
        <v>500</v>
      </c>
      <c r="F13" s="68">
        <f t="shared" si="0"/>
        <v>-0.44444444444444442</v>
      </c>
    </row>
    <row r="14" spans="1:6" x14ac:dyDescent="0.25">
      <c r="A14" s="73">
        <v>208</v>
      </c>
      <c r="B14" s="12" t="s">
        <v>237</v>
      </c>
      <c r="C14" s="62"/>
      <c r="D14" s="77">
        <v>1000</v>
      </c>
      <c r="E14" s="77">
        <v>500</v>
      </c>
      <c r="F14" s="68">
        <f t="shared" si="0"/>
        <v>-0.5</v>
      </c>
    </row>
    <row r="15" spans="1:6" x14ac:dyDescent="0.25">
      <c r="A15" s="73">
        <v>209</v>
      </c>
      <c r="B15" s="12" t="s">
        <v>165</v>
      </c>
      <c r="C15" s="62"/>
      <c r="D15" s="77">
        <v>10</v>
      </c>
      <c r="E15" s="77">
        <v>5</v>
      </c>
      <c r="F15" s="68">
        <f t="shared" si="0"/>
        <v>-0.5</v>
      </c>
    </row>
    <row r="16" spans="1:6" x14ac:dyDescent="0.25">
      <c r="A16" s="73">
        <v>210</v>
      </c>
      <c r="B16" s="12" t="s">
        <v>166</v>
      </c>
      <c r="C16" s="62"/>
      <c r="D16" s="77">
        <v>16100</v>
      </c>
      <c r="E16" s="77">
        <v>16100</v>
      </c>
      <c r="F16" s="68">
        <f t="shared" si="0"/>
        <v>0</v>
      </c>
    </row>
    <row r="17" spans="1:6" x14ac:dyDescent="0.25">
      <c r="A17" s="73">
        <v>211</v>
      </c>
      <c r="B17" s="12" t="s">
        <v>167</v>
      </c>
      <c r="C17" s="62"/>
      <c r="D17" s="77">
        <v>0</v>
      </c>
      <c r="E17" s="77">
        <v>46800</v>
      </c>
      <c r="F17" s="68">
        <v>0</v>
      </c>
    </row>
    <row r="18" spans="1:6" x14ac:dyDescent="0.25">
      <c r="A18" s="73">
        <v>212</v>
      </c>
      <c r="B18" s="12" t="s">
        <v>168</v>
      </c>
      <c r="C18" s="62"/>
      <c r="D18" s="77">
        <v>0</v>
      </c>
      <c r="E18" s="77">
        <v>7000</v>
      </c>
      <c r="F18" s="68">
        <v>0</v>
      </c>
    </row>
    <row r="19" spans="1:6" x14ac:dyDescent="0.25">
      <c r="A19" s="73">
        <v>213</v>
      </c>
      <c r="B19" s="12" t="s">
        <v>247</v>
      </c>
      <c r="C19" s="62"/>
      <c r="D19" s="77"/>
      <c r="E19" s="77">
        <v>16800</v>
      </c>
      <c r="F19" s="68">
        <v>0</v>
      </c>
    </row>
    <row r="20" spans="1:6" x14ac:dyDescent="0.25">
      <c r="A20" s="73"/>
      <c r="B20" s="20" t="s">
        <v>188</v>
      </c>
      <c r="C20" s="21"/>
      <c r="D20" s="21">
        <f>SUM(D4:D4:D19)</f>
        <v>446260</v>
      </c>
      <c r="E20" s="21">
        <f>SUM(E4:E4:E19)</f>
        <v>525955</v>
      </c>
      <c r="F20" s="68">
        <f>SUM(E20-D20)/D20</f>
        <v>0.17858423340653432</v>
      </c>
    </row>
    <row r="21" spans="1:6" x14ac:dyDescent="0.25">
      <c r="A21" s="74"/>
      <c r="B21" s="13"/>
      <c r="C21" s="13"/>
      <c r="F21" s="13"/>
    </row>
    <row r="22" spans="1:6" ht="5.25" customHeight="1" x14ac:dyDescent="0.25">
      <c r="A22" s="74"/>
      <c r="B22" s="14"/>
      <c r="C22" s="14"/>
      <c r="F22" s="14"/>
    </row>
    <row r="23" spans="1:6" ht="42.75" customHeight="1" x14ac:dyDescent="0.25">
      <c r="A23" s="73"/>
      <c r="B23" s="1" t="s">
        <v>26</v>
      </c>
      <c r="C23" s="15"/>
      <c r="D23" s="53" t="s">
        <v>244</v>
      </c>
      <c r="E23" s="53" t="s">
        <v>252</v>
      </c>
      <c r="F23" s="52" t="s">
        <v>260</v>
      </c>
    </row>
    <row r="24" spans="1:6" x14ac:dyDescent="0.25">
      <c r="A24" s="73">
        <v>214</v>
      </c>
      <c r="B24" s="12" t="s">
        <v>74</v>
      </c>
      <c r="C24" s="3"/>
      <c r="D24" s="78">
        <v>117757</v>
      </c>
      <c r="E24" s="78">
        <v>123961</v>
      </c>
      <c r="F24" s="68">
        <f t="shared" ref="F24:F31" si="1">SUM(E24-D24)/D24</f>
        <v>5.2684766086092544E-2</v>
      </c>
    </row>
    <row r="25" spans="1:6" x14ac:dyDescent="0.25">
      <c r="A25" s="73">
        <v>215</v>
      </c>
      <c r="B25" s="12" t="s">
        <v>75</v>
      </c>
      <c r="C25" s="3"/>
      <c r="D25" s="78">
        <v>6000</v>
      </c>
      <c r="E25" s="78">
        <v>8000</v>
      </c>
      <c r="F25" s="68">
        <f t="shared" si="1"/>
        <v>0.33333333333333331</v>
      </c>
    </row>
    <row r="26" spans="1:6" x14ac:dyDescent="0.25">
      <c r="A26" s="73">
        <v>216</v>
      </c>
      <c r="B26" s="12" t="s">
        <v>78</v>
      </c>
      <c r="C26" s="3"/>
      <c r="D26" s="3">
        <v>15281</v>
      </c>
      <c r="E26" s="3">
        <v>13549</v>
      </c>
      <c r="F26" s="68">
        <f t="shared" si="1"/>
        <v>-0.11334336758065572</v>
      </c>
    </row>
    <row r="27" spans="1:6" x14ac:dyDescent="0.25">
      <c r="A27" s="73">
        <v>217</v>
      </c>
      <c r="B27" s="12" t="s">
        <v>119</v>
      </c>
      <c r="C27" s="3"/>
      <c r="D27" s="3">
        <v>9500</v>
      </c>
      <c r="E27" s="3">
        <v>10095</v>
      </c>
      <c r="F27" s="68">
        <f t="shared" si="1"/>
        <v>6.2631578947368427E-2</v>
      </c>
    </row>
    <row r="28" spans="1:6" x14ac:dyDescent="0.25">
      <c r="A28" s="73">
        <v>218</v>
      </c>
      <c r="B28" s="12" t="s">
        <v>33</v>
      </c>
      <c r="C28" s="3"/>
      <c r="D28" s="3">
        <v>33600</v>
      </c>
      <c r="E28" s="3">
        <v>34860</v>
      </c>
      <c r="F28" s="68">
        <f t="shared" si="1"/>
        <v>3.7499999999999999E-2</v>
      </c>
    </row>
    <row r="29" spans="1:6" x14ac:dyDescent="0.25">
      <c r="A29" s="73">
        <v>219</v>
      </c>
      <c r="B29" s="12" t="s">
        <v>169</v>
      </c>
      <c r="C29" s="3"/>
      <c r="D29" s="3">
        <v>56000</v>
      </c>
      <c r="E29" s="3">
        <v>60000</v>
      </c>
      <c r="F29" s="68">
        <f t="shared" si="1"/>
        <v>7.1428571428571425E-2</v>
      </c>
    </row>
    <row r="30" spans="1:6" x14ac:dyDescent="0.25">
      <c r="A30" s="73">
        <v>220</v>
      </c>
      <c r="B30" s="12" t="s">
        <v>170</v>
      </c>
      <c r="C30" s="3"/>
      <c r="D30" s="3">
        <v>3000</v>
      </c>
      <c r="E30" s="3">
        <v>3000</v>
      </c>
      <c r="F30" s="68">
        <f t="shared" si="1"/>
        <v>0</v>
      </c>
    </row>
    <row r="31" spans="1:6" x14ac:dyDescent="0.25">
      <c r="A31" s="73">
        <v>221</v>
      </c>
      <c r="B31" s="12" t="s">
        <v>87</v>
      </c>
      <c r="C31" s="3"/>
      <c r="D31" s="3">
        <v>23490</v>
      </c>
      <c r="E31" s="3">
        <v>22000</v>
      </c>
      <c r="F31" s="68">
        <f t="shared" si="1"/>
        <v>-6.3431247339293312E-2</v>
      </c>
    </row>
    <row r="32" spans="1:6" x14ac:dyDescent="0.25">
      <c r="A32" s="73">
        <v>222</v>
      </c>
      <c r="B32" s="12" t="s">
        <v>238</v>
      </c>
      <c r="C32" s="3"/>
      <c r="D32" s="3">
        <v>0</v>
      </c>
      <c r="E32" s="3">
        <v>0</v>
      </c>
      <c r="F32" s="87"/>
    </row>
    <row r="33" spans="1:6" ht="12.75" customHeight="1" x14ac:dyDescent="0.25">
      <c r="A33" s="74"/>
      <c r="B33" s="23"/>
      <c r="C33" s="11"/>
      <c r="F33" s="25"/>
    </row>
    <row r="34" spans="1:6" ht="15.75" customHeight="1" x14ac:dyDescent="0.25">
      <c r="A34" s="74"/>
      <c r="B34" s="23"/>
      <c r="C34" s="8"/>
      <c r="F34" s="24"/>
    </row>
    <row r="35" spans="1:6" ht="15.75" customHeight="1" x14ac:dyDescent="0.25">
      <c r="A35" s="74"/>
      <c r="B35" s="23"/>
      <c r="C35" s="8"/>
      <c r="F35" s="24"/>
    </row>
    <row r="36" spans="1:6" ht="30" x14ac:dyDescent="0.25">
      <c r="A36" s="73"/>
      <c r="B36" s="1" t="s">
        <v>26</v>
      </c>
      <c r="C36" s="15"/>
      <c r="D36" s="53" t="s">
        <v>244</v>
      </c>
      <c r="E36" s="53" t="s">
        <v>252</v>
      </c>
      <c r="F36" s="52" t="s">
        <v>230</v>
      </c>
    </row>
    <row r="37" spans="1:6" x14ac:dyDescent="0.25">
      <c r="A37" s="73">
        <v>223</v>
      </c>
      <c r="B37" s="12" t="s">
        <v>89</v>
      </c>
      <c r="C37" s="3"/>
      <c r="D37" s="3">
        <v>1000</v>
      </c>
      <c r="E37" s="3">
        <v>1600</v>
      </c>
      <c r="F37" s="68">
        <f t="shared" ref="F37:F61" si="2">SUM(E37-D37)/D37</f>
        <v>0.6</v>
      </c>
    </row>
    <row r="38" spans="1:6" x14ac:dyDescent="0.25">
      <c r="A38" s="73">
        <v>224</v>
      </c>
      <c r="B38" s="12" t="s">
        <v>171</v>
      </c>
      <c r="C38" s="3"/>
      <c r="D38" s="3">
        <v>4000</v>
      </c>
      <c r="E38" s="3">
        <v>4000</v>
      </c>
      <c r="F38" s="68">
        <f t="shared" si="2"/>
        <v>0</v>
      </c>
    </row>
    <row r="39" spans="1:6" x14ac:dyDescent="0.25">
      <c r="A39" s="73">
        <v>225</v>
      </c>
      <c r="B39" s="12" t="s">
        <v>172</v>
      </c>
      <c r="C39" s="3"/>
      <c r="D39" s="3">
        <v>5000</v>
      </c>
      <c r="E39" s="3">
        <v>45000</v>
      </c>
      <c r="F39" s="68">
        <f t="shared" si="2"/>
        <v>8</v>
      </c>
    </row>
    <row r="40" spans="1:6" x14ac:dyDescent="0.25">
      <c r="A40" s="73">
        <v>226</v>
      </c>
      <c r="B40" s="12" t="s">
        <v>256</v>
      </c>
      <c r="C40" s="3"/>
      <c r="D40" s="3"/>
      <c r="E40" s="3">
        <v>6217</v>
      </c>
      <c r="F40" s="68">
        <v>1</v>
      </c>
    </row>
    <row r="41" spans="1:6" x14ac:dyDescent="0.25">
      <c r="A41" s="73">
        <v>227</v>
      </c>
      <c r="B41" s="12" t="s">
        <v>187</v>
      </c>
      <c r="C41" s="3"/>
      <c r="D41" s="3">
        <v>1000</v>
      </c>
      <c r="E41" s="3">
        <v>1000</v>
      </c>
      <c r="F41" s="68">
        <f t="shared" si="2"/>
        <v>0</v>
      </c>
    </row>
    <row r="42" spans="1:6" x14ac:dyDescent="0.25">
      <c r="A42" s="73">
        <v>228</v>
      </c>
      <c r="B42" s="12" t="s">
        <v>173</v>
      </c>
      <c r="C42" s="3"/>
      <c r="D42" s="3">
        <v>1000</v>
      </c>
      <c r="E42" s="3">
        <v>1000</v>
      </c>
      <c r="F42" s="68">
        <f t="shared" si="2"/>
        <v>0</v>
      </c>
    </row>
    <row r="43" spans="1:6" x14ac:dyDescent="0.25">
      <c r="A43" s="73">
        <v>229</v>
      </c>
      <c r="B43" s="12" t="s">
        <v>258</v>
      </c>
      <c r="C43" s="3"/>
      <c r="D43" s="3">
        <v>13200</v>
      </c>
      <c r="E43" s="3">
        <v>13375</v>
      </c>
      <c r="F43" s="68">
        <f t="shared" si="2"/>
        <v>1.3257575757575758E-2</v>
      </c>
    </row>
    <row r="44" spans="1:6" x14ac:dyDescent="0.25">
      <c r="A44" s="89">
        <v>230</v>
      </c>
      <c r="B44" s="93" t="s">
        <v>174</v>
      </c>
      <c r="C44" s="94"/>
      <c r="D44" s="94">
        <v>1000</v>
      </c>
      <c r="E44" s="94">
        <v>1000</v>
      </c>
      <c r="F44" s="92">
        <f t="shared" si="2"/>
        <v>0</v>
      </c>
    </row>
    <row r="45" spans="1:6" x14ac:dyDescent="0.25">
      <c r="A45" s="95"/>
      <c r="B45" s="23"/>
      <c r="C45" s="8"/>
      <c r="D45" s="8"/>
      <c r="E45" s="8"/>
      <c r="F45" s="96"/>
    </row>
    <row r="46" spans="1:6" x14ac:dyDescent="0.25">
      <c r="A46" s="95"/>
      <c r="B46" s="23"/>
      <c r="C46" s="8"/>
      <c r="D46" s="8"/>
      <c r="E46" s="8"/>
      <c r="F46" s="96"/>
    </row>
    <row r="47" spans="1:6" x14ac:dyDescent="0.25">
      <c r="A47" s="97">
        <v>231</v>
      </c>
      <c r="B47" s="98" t="s">
        <v>175</v>
      </c>
      <c r="C47" s="70"/>
      <c r="D47" s="70">
        <v>10000</v>
      </c>
      <c r="E47" s="70">
        <v>10000</v>
      </c>
      <c r="F47" s="99">
        <f t="shared" si="2"/>
        <v>0</v>
      </c>
    </row>
    <row r="48" spans="1:6" x14ac:dyDescent="0.25">
      <c r="A48" s="73">
        <v>232</v>
      </c>
      <c r="B48" s="12" t="s">
        <v>229</v>
      </c>
      <c r="C48" s="3"/>
      <c r="D48" s="3">
        <v>3500</v>
      </c>
      <c r="E48" s="3">
        <v>3500</v>
      </c>
      <c r="F48" s="68">
        <f t="shared" si="2"/>
        <v>0</v>
      </c>
    </row>
    <row r="49" spans="1:6" x14ac:dyDescent="0.25">
      <c r="A49" s="73">
        <v>233</v>
      </c>
      <c r="B49" s="12" t="s">
        <v>240</v>
      </c>
      <c r="C49" s="3"/>
      <c r="D49" s="3">
        <v>3000</v>
      </c>
      <c r="E49" s="3">
        <v>3000</v>
      </c>
      <c r="F49" s="68">
        <f t="shared" si="2"/>
        <v>0</v>
      </c>
    </row>
    <row r="50" spans="1:6" x14ac:dyDescent="0.25">
      <c r="A50" s="73">
        <v>234</v>
      </c>
      <c r="B50" s="12" t="s">
        <v>241</v>
      </c>
      <c r="C50" s="3"/>
      <c r="D50" s="3">
        <v>2500</v>
      </c>
      <c r="E50" s="3">
        <v>2000</v>
      </c>
      <c r="F50" s="68">
        <f t="shared" si="2"/>
        <v>-0.2</v>
      </c>
    </row>
    <row r="51" spans="1:6" x14ac:dyDescent="0.25">
      <c r="A51" s="73">
        <v>235</v>
      </c>
      <c r="B51" s="12" t="s">
        <v>176</v>
      </c>
      <c r="C51" s="3"/>
      <c r="D51" s="3">
        <v>600</v>
      </c>
      <c r="E51" s="3">
        <v>0</v>
      </c>
      <c r="F51" s="68">
        <f t="shared" si="2"/>
        <v>-1</v>
      </c>
    </row>
    <row r="52" spans="1:6" x14ac:dyDescent="0.25">
      <c r="A52" s="73">
        <v>236</v>
      </c>
      <c r="B52" s="12" t="s">
        <v>177</v>
      </c>
      <c r="C52" s="3"/>
      <c r="D52" s="3">
        <v>10000</v>
      </c>
      <c r="E52" s="3">
        <v>34303</v>
      </c>
      <c r="F52" s="68">
        <f t="shared" si="2"/>
        <v>2.4302999999999999</v>
      </c>
    </row>
    <row r="53" spans="1:6" x14ac:dyDescent="0.25">
      <c r="A53" s="73">
        <v>237</v>
      </c>
      <c r="B53" s="12" t="s">
        <v>178</v>
      </c>
      <c r="C53" s="3"/>
      <c r="D53" s="3">
        <v>16200</v>
      </c>
      <c r="E53" s="3">
        <v>17000</v>
      </c>
      <c r="F53" s="68">
        <f t="shared" si="2"/>
        <v>4.9382716049382713E-2</v>
      </c>
    </row>
    <row r="54" spans="1:6" x14ac:dyDescent="0.25">
      <c r="A54" s="73">
        <v>238</v>
      </c>
      <c r="B54" s="12" t="s">
        <v>151</v>
      </c>
      <c r="C54" s="3"/>
      <c r="D54" s="3">
        <v>13000</v>
      </c>
      <c r="E54" s="3">
        <v>16100</v>
      </c>
      <c r="F54" s="68">
        <f t="shared" si="2"/>
        <v>0.23846153846153847</v>
      </c>
    </row>
    <row r="55" spans="1:6" x14ac:dyDescent="0.25">
      <c r="A55" s="73">
        <v>239</v>
      </c>
      <c r="B55" s="12" t="s">
        <v>239</v>
      </c>
      <c r="C55" s="3"/>
      <c r="D55" s="3">
        <v>14000</v>
      </c>
      <c r="E55" s="3">
        <v>14000</v>
      </c>
      <c r="F55" s="68">
        <f t="shared" si="2"/>
        <v>0</v>
      </c>
    </row>
    <row r="56" spans="1:6" x14ac:dyDescent="0.25">
      <c r="A56" s="73">
        <v>240</v>
      </c>
      <c r="B56" s="12" t="s">
        <v>179</v>
      </c>
      <c r="C56" s="3"/>
      <c r="D56" s="3">
        <v>1500</v>
      </c>
      <c r="E56" s="3">
        <v>1500</v>
      </c>
      <c r="F56" s="68">
        <f t="shared" si="2"/>
        <v>0</v>
      </c>
    </row>
    <row r="57" spans="1:6" x14ac:dyDescent="0.25">
      <c r="A57" s="73">
        <v>241</v>
      </c>
      <c r="B57" s="12" t="s">
        <v>180</v>
      </c>
      <c r="C57" s="3"/>
      <c r="D57" s="3">
        <v>0</v>
      </c>
      <c r="E57" s="3">
        <v>0</v>
      </c>
      <c r="F57" s="68">
        <v>0</v>
      </c>
    </row>
    <row r="58" spans="1:6" x14ac:dyDescent="0.25">
      <c r="A58" s="73">
        <v>242</v>
      </c>
      <c r="B58" s="12" t="s">
        <v>88</v>
      </c>
      <c r="C58" s="3"/>
      <c r="D58" s="3">
        <v>10000</v>
      </c>
      <c r="E58" s="3">
        <v>10000</v>
      </c>
      <c r="F58" s="68">
        <f t="shared" si="2"/>
        <v>0</v>
      </c>
    </row>
    <row r="59" spans="1:6" x14ac:dyDescent="0.25">
      <c r="A59" s="73">
        <v>243</v>
      </c>
      <c r="B59" s="12" t="s">
        <v>181</v>
      </c>
      <c r="C59" s="3"/>
      <c r="D59" s="3">
        <v>17346</v>
      </c>
      <c r="E59" s="3">
        <v>30000</v>
      </c>
      <c r="F59" s="68">
        <f t="shared" si="2"/>
        <v>0.72950536146662059</v>
      </c>
    </row>
    <row r="60" spans="1:6" x14ac:dyDescent="0.25">
      <c r="A60" s="73">
        <v>244</v>
      </c>
      <c r="B60" s="12" t="s">
        <v>182</v>
      </c>
      <c r="C60" s="3"/>
      <c r="D60" s="3">
        <v>1000</v>
      </c>
      <c r="E60" s="3">
        <v>1000</v>
      </c>
      <c r="F60" s="68">
        <f t="shared" si="2"/>
        <v>0</v>
      </c>
    </row>
    <row r="61" spans="1:6" x14ac:dyDescent="0.25">
      <c r="A61" s="73">
        <v>245</v>
      </c>
      <c r="B61" s="12" t="s">
        <v>183</v>
      </c>
      <c r="C61" s="3"/>
      <c r="D61" s="3">
        <v>5500</v>
      </c>
      <c r="E61" s="3">
        <v>7000</v>
      </c>
      <c r="F61" s="68">
        <f t="shared" si="2"/>
        <v>0.27272727272727271</v>
      </c>
    </row>
    <row r="62" spans="1:6" x14ac:dyDescent="0.25">
      <c r="A62" s="73">
        <v>246</v>
      </c>
      <c r="B62" s="12" t="s">
        <v>184</v>
      </c>
      <c r="C62" s="3"/>
      <c r="D62" s="3">
        <v>0</v>
      </c>
      <c r="E62" s="3">
        <v>0</v>
      </c>
      <c r="F62" s="68">
        <v>0</v>
      </c>
    </row>
    <row r="63" spans="1:6" x14ac:dyDescent="0.25">
      <c r="A63" s="73">
        <v>247</v>
      </c>
      <c r="B63" s="12" t="s">
        <v>185</v>
      </c>
      <c r="C63" s="3"/>
      <c r="D63" s="3"/>
      <c r="E63" s="3">
        <v>0</v>
      </c>
      <c r="F63" s="68">
        <v>0</v>
      </c>
    </row>
    <row r="64" spans="1:6" x14ac:dyDescent="0.25">
      <c r="A64" s="74"/>
      <c r="B64" s="23"/>
      <c r="C64" s="8"/>
      <c r="F64" s="24"/>
    </row>
    <row r="65" spans="1:6" x14ac:dyDescent="0.25">
      <c r="A65" s="74"/>
      <c r="B65" s="23"/>
      <c r="C65" s="8"/>
      <c r="F65" s="24"/>
    </row>
    <row r="66" spans="1:6" x14ac:dyDescent="0.25">
      <c r="A66" s="74"/>
      <c r="B66" s="23"/>
      <c r="C66" s="8"/>
      <c r="F66" s="24"/>
    </row>
    <row r="67" spans="1:6" x14ac:dyDescent="0.25">
      <c r="A67" s="74"/>
      <c r="B67" s="23"/>
      <c r="C67" s="8"/>
      <c r="F67" s="24"/>
    </row>
    <row r="68" spans="1:6" x14ac:dyDescent="0.25">
      <c r="A68" s="74"/>
      <c r="B68" s="23"/>
      <c r="C68" s="8"/>
      <c r="F68" s="24"/>
    </row>
    <row r="69" spans="1:6" x14ac:dyDescent="0.25">
      <c r="A69" s="74"/>
      <c r="B69" s="23"/>
      <c r="C69" s="8"/>
      <c r="F69" s="24"/>
    </row>
    <row r="70" spans="1:6" x14ac:dyDescent="0.25">
      <c r="A70" s="74"/>
      <c r="B70" s="23"/>
      <c r="C70" s="8"/>
      <c r="F70" s="24"/>
    </row>
    <row r="71" spans="1:6" ht="45" x14ac:dyDescent="0.25">
      <c r="A71" s="73"/>
      <c r="B71" s="1" t="s">
        <v>26</v>
      </c>
      <c r="C71" s="15"/>
      <c r="D71" s="53" t="s">
        <v>244</v>
      </c>
      <c r="E71" s="53" t="s">
        <v>252</v>
      </c>
      <c r="F71" s="52" t="s">
        <v>260</v>
      </c>
    </row>
    <row r="72" spans="1:6" x14ac:dyDescent="0.25">
      <c r="A72" s="73">
        <v>248</v>
      </c>
      <c r="B72" s="12" t="s">
        <v>259</v>
      </c>
      <c r="C72" s="3"/>
      <c r="D72" s="3">
        <v>7884</v>
      </c>
      <c r="E72" s="3">
        <v>8050</v>
      </c>
      <c r="F72" s="68">
        <f t="shared" ref="F72:F73" si="3">SUM(E72-D72)/D72</f>
        <v>2.1055301877219684E-2</v>
      </c>
    </row>
    <row r="73" spans="1:6" x14ac:dyDescent="0.25">
      <c r="A73" s="73">
        <v>249</v>
      </c>
      <c r="B73" s="12" t="s">
        <v>242</v>
      </c>
      <c r="C73" s="3"/>
      <c r="D73" s="3">
        <v>1000</v>
      </c>
      <c r="E73" s="3">
        <v>10000</v>
      </c>
      <c r="F73" s="68">
        <f t="shared" si="3"/>
        <v>9</v>
      </c>
    </row>
    <row r="74" spans="1:6" x14ac:dyDescent="0.25">
      <c r="A74" s="73">
        <v>250</v>
      </c>
      <c r="B74" s="12" t="s">
        <v>245</v>
      </c>
      <c r="C74" s="3"/>
      <c r="D74" s="3"/>
      <c r="E74" s="3"/>
      <c r="F74" s="68">
        <v>0</v>
      </c>
    </row>
    <row r="75" spans="1:6" x14ac:dyDescent="0.25">
      <c r="A75" s="73"/>
      <c r="B75" s="5" t="s">
        <v>186</v>
      </c>
      <c r="C75" s="43"/>
      <c r="D75" s="43">
        <f>SUM(D24:D32)+SUM(D37:D73)</f>
        <v>407858</v>
      </c>
      <c r="E75" s="43">
        <f>SUM(E24:E32)+SUM(E37:E73)</f>
        <v>516110</v>
      </c>
      <c r="F75" s="68">
        <f>SUM(E75-D75)/D75</f>
        <v>0.26541590455501668</v>
      </c>
    </row>
    <row r="76" spans="1:6" x14ac:dyDescent="0.25">
      <c r="B76" s="23"/>
      <c r="C76" s="13"/>
      <c r="F76" s="13"/>
    </row>
    <row r="77" spans="1:6" x14ac:dyDescent="0.25">
      <c r="B77" s="23"/>
      <c r="C77" s="23"/>
      <c r="F77" s="23"/>
    </row>
    <row r="78" spans="1:6" x14ac:dyDescent="0.25">
      <c r="B78" s="51"/>
      <c r="C78" s="14"/>
      <c r="F78" s="14"/>
    </row>
    <row r="79" spans="1:6" ht="45" x14ac:dyDescent="0.25">
      <c r="B79" s="17" t="s">
        <v>189</v>
      </c>
      <c r="C79" s="15"/>
      <c r="D79" s="53" t="s">
        <v>244</v>
      </c>
      <c r="E79" s="53" t="s">
        <v>252</v>
      </c>
      <c r="F79" s="52" t="s">
        <v>260</v>
      </c>
    </row>
    <row r="80" spans="1:6" x14ac:dyDescent="0.25">
      <c r="B80" s="18" t="s">
        <v>59</v>
      </c>
      <c r="C80" s="3"/>
      <c r="D80" s="3">
        <f>D20</f>
        <v>446260</v>
      </c>
      <c r="E80" s="3">
        <f>E20</f>
        <v>525955</v>
      </c>
      <c r="F80" s="68">
        <f t="shared" ref="F80:F81" si="4">SUM(E80-D80)/D80</f>
        <v>0.17858423340653432</v>
      </c>
    </row>
    <row r="81" spans="2:6" x14ac:dyDescent="0.25">
      <c r="B81" s="12" t="s">
        <v>60</v>
      </c>
      <c r="C81" s="3"/>
      <c r="D81" s="3">
        <f>D75</f>
        <v>407858</v>
      </c>
      <c r="E81" s="3">
        <f>E75</f>
        <v>516110</v>
      </c>
      <c r="F81" s="68">
        <f t="shared" si="4"/>
        <v>0.26541590455501668</v>
      </c>
    </row>
    <row r="82" spans="2:6" ht="15.75" thickBot="1" x14ac:dyDescent="0.3">
      <c r="B82" s="4" t="s">
        <v>61</v>
      </c>
      <c r="C82" s="9"/>
      <c r="D82" s="6">
        <f>D80-D81</f>
        <v>38402</v>
      </c>
      <c r="E82" s="6">
        <f>E80-E81</f>
        <v>9845</v>
      </c>
      <c r="F82" s="88">
        <f>F80-F81</f>
        <v>-8.6831671148482364E-2</v>
      </c>
    </row>
    <row r="83" spans="2:6" ht="15.75" thickTop="1" x14ac:dyDescent="0.25">
      <c r="B83" s="13"/>
      <c r="C83" s="23"/>
      <c r="F83" s="23"/>
    </row>
  </sheetData>
  <printOptions horizontalCentered="1"/>
  <pageMargins left="0.7" right="0.7" top="0.75" bottom="0.5" header="0.3" footer="0.3"/>
  <pageSetup orientation="portrait" r:id="rId1"/>
  <headerFooter>
    <oddHeader xml:space="preserve">&amp;CTown of Stanley
Budget Review
Water Department&amp;R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tabSelected="1" view="pageLayout" zoomScale="90" zoomScaleNormal="100" zoomScalePageLayoutView="90" workbookViewId="0">
      <selection activeCell="F12" sqref="F12"/>
    </sheetView>
  </sheetViews>
  <sheetFormatPr defaultRowHeight="15" x14ac:dyDescent="0.25"/>
  <cols>
    <col min="1" max="1" width="19.42578125" customWidth="1"/>
    <col min="2" max="2" width="0.7109375" hidden="1" customWidth="1"/>
    <col min="3" max="3" width="15.85546875" customWidth="1"/>
    <col min="4" max="4" width="15.140625" customWidth="1"/>
    <col min="5" max="5" width="17.7109375" customWidth="1"/>
    <col min="6" max="6" width="10.5703125" customWidth="1"/>
  </cols>
  <sheetData>
    <row r="2" spans="1:5" ht="10.5" customHeight="1" x14ac:dyDescent="0.25"/>
    <row r="3" spans="1:5" ht="46.5" customHeight="1" x14ac:dyDescent="0.25">
      <c r="A3" s="27" t="s">
        <v>0</v>
      </c>
      <c r="B3" s="52"/>
      <c r="C3" s="53" t="s">
        <v>244</v>
      </c>
      <c r="D3" s="53" t="s">
        <v>252</v>
      </c>
      <c r="E3" s="52" t="s">
        <v>260</v>
      </c>
    </row>
    <row r="4" spans="1:5" x14ac:dyDescent="0.25">
      <c r="A4" s="28" t="s">
        <v>213</v>
      </c>
      <c r="B4" s="54"/>
      <c r="C4" s="29">
        <f>Administrative!C75</f>
        <v>562128</v>
      </c>
      <c r="D4" s="29">
        <f>Administrative!D75</f>
        <v>609551</v>
      </c>
      <c r="E4" s="68">
        <f>(D4-C4)/C4</f>
        <v>8.436334784960009E-2</v>
      </c>
    </row>
    <row r="5" spans="1:5" x14ac:dyDescent="0.25">
      <c r="A5" s="28" t="s">
        <v>214</v>
      </c>
      <c r="B5" s="54"/>
      <c r="C5" s="29">
        <f>Police!C52</f>
        <v>51000</v>
      </c>
      <c r="D5" s="29">
        <f>Police!D52</f>
        <v>48000</v>
      </c>
      <c r="E5" s="68">
        <f>(D5-C5)/C5</f>
        <v>-5.8823529411764705E-2</v>
      </c>
    </row>
    <row r="6" spans="1:5" x14ac:dyDescent="0.25">
      <c r="A6" s="28" t="s">
        <v>215</v>
      </c>
      <c r="B6" s="54"/>
      <c r="C6" s="29">
        <f>Streets!C35</f>
        <v>152314</v>
      </c>
      <c r="D6" s="29">
        <f>Streets!D35</f>
        <v>169796</v>
      </c>
      <c r="E6" s="68">
        <f>(D6-C6)/C6</f>
        <v>0.11477605472904658</v>
      </c>
    </row>
    <row r="7" spans="1:5" x14ac:dyDescent="0.25">
      <c r="A7" s="30" t="s">
        <v>216</v>
      </c>
      <c r="B7" s="55"/>
      <c r="C7" s="31">
        <f>'General Recreation'!C23</f>
        <v>3200</v>
      </c>
      <c r="D7" s="31">
        <f>'General Recreation'!D23</f>
        <v>3000</v>
      </c>
      <c r="E7" s="68">
        <f>(D7-C7)/C7</f>
        <v>-6.25E-2</v>
      </c>
    </row>
    <row r="8" spans="1:5" x14ac:dyDescent="0.25">
      <c r="A8" s="32" t="s">
        <v>217</v>
      </c>
      <c r="B8" s="56"/>
      <c r="C8" s="83">
        <f>Tourism!D7</f>
        <v>17100</v>
      </c>
      <c r="D8" s="83">
        <f>Tourism!E7</f>
        <v>17200</v>
      </c>
      <c r="E8" s="68">
        <f>(D8-C8)/C8</f>
        <v>5.8479532163742687E-3</v>
      </c>
    </row>
    <row r="9" spans="1:5" x14ac:dyDescent="0.25">
      <c r="A9" s="32" t="s">
        <v>218</v>
      </c>
      <c r="B9" s="56"/>
      <c r="C9" s="83">
        <f>Hawksbill!C38</f>
        <v>40700</v>
      </c>
      <c r="D9" s="83">
        <f>Hawksbill!D38</f>
        <v>34100</v>
      </c>
      <c r="E9" s="68">
        <f>(D9-C9)/C9</f>
        <v>-0.16216216216216217</v>
      </c>
    </row>
    <row r="10" spans="1:5" x14ac:dyDescent="0.25">
      <c r="A10" s="32" t="s">
        <v>219</v>
      </c>
      <c r="B10" s="56"/>
      <c r="C10" s="83">
        <f>Water!D80</f>
        <v>446260</v>
      </c>
      <c r="D10" s="83">
        <f>Water!E80</f>
        <v>525955</v>
      </c>
      <c r="E10" s="68">
        <f>(D10-C10)/C10</f>
        <v>0.17858423340653432</v>
      </c>
    </row>
    <row r="11" spans="1:5" x14ac:dyDescent="0.25">
      <c r="A11" s="32" t="s">
        <v>220</v>
      </c>
      <c r="B11" s="56"/>
      <c r="C11" s="83">
        <f>Sewer!D57</f>
        <v>408250</v>
      </c>
      <c r="D11" s="83">
        <f>Sewer!E57</f>
        <v>424250</v>
      </c>
      <c r="E11" s="68">
        <f>(D11-C11)/C11</f>
        <v>3.9191671769748929E-2</v>
      </c>
    </row>
    <row r="12" spans="1:5" x14ac:dyDescent="0.25">
      <c r="A12" s="33" t="s">
        <v>221</v>
      </c>
      <c r="B12" s="57"/>
      <c r="C12" s="84">
        <f>SUM(C4:C11)</f>
        <v>1680952</v>
      </c>
      <c r="D12" s="84">
        <f>SUM(D4:D11)</f>
        <v>1831852</v>
      </c>
      <c r="E12" s="68">
        <f>(D12-C12)/C12</f>
        <v>8.9770558588228577E-2</v>
      </c>
    </row>
    <row r="13" spans="1:5" x14ac:dyDescent="0.25">
      <c r="A13" s="34"/>
      <c r="B13" s="50"/>
      <c r="E13" s="50"/>
    </row>
    <row r="14" spans="1:5" ht="3" hidden="1" customHeight="1" x14ac:dyDescent="0.25">
      <c r="A14" s="35"/>
      <c r="B14" s="58"/>
      <c r="E14" s="58"/>
    </row>
    <row r="15" spans="1:5" ht="43.5" customHeight="1" x14ac:dyDescent="0.25">
      <c r="A15" s="37" t="s">
        <v>26</v>
      </c>
      <c r="B15" s="52"/>
      <c r="C15" s="53" t="s">
        <v>262</v>
      </c>
      <c r="D15" s="53" t="s">
        <v>252</v>
      </c>
      <c r="E15" s="52" t="s">
        <v>260</v>
      </c>
    </row>
    <row r="16" spans="1:5" x14ac:dyDescent="0.25">
      <c r="A16" s="28" t="s">
        <v>213</v>
      </c>
      <c r="B16" s="59"/>
      <c r="C16" s="29">
        <f>Administrative!C76</f>
        <v>376423</v>
      </c>
      <c r="D16" s="29">
        <f>Administrative!D76</f>
        <v>396419</v>
      </c>
      <c r="E16" s="68">
        <f>(D16-C16)/C16</f>
        <v>5.3121089837762307E-2</v>
      </c>
    </row>
    <row r="17" spans="1:6" x14ac:dyDescent="0.25">
      <c r="A17" s="28" t="s">
        <v>214</v>
      </c>
      <c r="B17" s="59"/>
      <c r="C17" s="38">
        <f>Police!C53</f>
        <v>289520</v>
      </c>
      <c r="D17" s="38">
        <f>Police!D53</f>
        <v>295091</v>
      </c>
      <c r="E17" s="68">
        <f>(D17-C17)/C17</f>
        <v>1.924219397623653E-2</v>
      </c>
    </row>
    <row r="18" spans="1:6" x14ac:dyDescent="0.25">
      <c r="A18" s="28" t="s">
        <v>215</v>
      </c>
      <c r="B18" s="60"/>
      <c r="C18" s="26">
        <f>Streets!C36</f>
        <v>139200</v>
      </c>
      <c r="D18" s="26">
        <f>Streets!D36</f>
        <v>152735</v>
      </c>
      <c r="E18" s="68">
        <f>(D18-C18)/C18</f>
        <v>9.7234195402298856E-2</v>
      </c>
    </row>
    <row r="19" spans="1:6" x14ac:dyDescent="0.25">
      <c r="A19" s="30" t="s">
        <v>216</v>
      </c>
      <c r="B19" s="60"/>
      <c r="C19" s="26">
        <f>'General Recreation'!C24</f>
        <v>58439</v>
      </c>
      <c r="D19" s="26">
        <f>'General Recreation'!D24</f>
        <v>60444</v>
      </c>
      <c r="E19" s="68">
        <f>(D19-C19)/C19</f>
        <v>3.4309279761802904E-2</v>
      </c>
    </row>
    <row r="20" spans="1:6" x14ac:dyDescent="0.25">
      <c r="A20" s="32" t="s">
        <v>217</v>
      </c>
      <c r="B20" s="60"/>
      <c r="C20" s="26">
        <f>Tourism!D21</f>
        <v>22600</v>
      </c>
      <c r="D20" s="26">
        <f>Tourism!E21</f>
        <v>23000</v>
      </c>
      <c r="E20" s="68">
        <f>(D20-C20)/C20</f>
        <v>1.7699115044247787E-2</v>
      </c>
    </row>
    <row r="21" spans="1:6" x14ac:dyDescent="0.25">
      <c r="A21" s="32" t="s">
        <v>218</v>
      </c>
      <c r="B21" s="60"/>
      <c r="C21" s="26">
        <f>Hawksbill!C39</f>
        <v>38610</v>
      </c>
      <c r="D21" s="26">
        <f>Hawksbill!D39</f>
        <v>41040</v>
      </c>
      <c r="E21" s="68">
        <f>(D21-C21)/C21</f>
        <v>6.2937062937062943E-2</v>
      </c>
    </row>
    <row r="22" spans="1:6" x14ac:dyDescent="0.25">
      <c r="A22" s="32" t="s">
        <v>219</v>
      </c>
      <c r="B22" s="60"/>
      <c r="C22" s="26">
        <f>Water!D81</f>
        <v>407858</v>
      </c>
      <c r="D22" s="26">
        <f>Water!E81</f>
        <v>516110</v>
      </c>
      <c r="E22" s="68">
        <f>(D22-C22)/C22</f>
        <v>0.26541590455501668</v>
      </c>
    </row>
    <row r="23" spans="1:6" x14ac:dyDescent="0.25">
      <c r="A23" s="32" t="s">
        <v>220</v>
      </c>
      <c r="B23" s="60"/>
      <c r="C23" s="26">
        <f>Sewer!D58</f>
        <v>348302</v>
      </c>
      <c r="D23" s="26">
        <f>Sewer!E58</f>
        <v>347013</v>
      </c>
      <c r="E23" s="68">
        <f>(D23-C23)/C23</f>
        <v>-3.7008113648500439E-3</v>
      </c>
      <c r="F23" s="85"/>
    </row>
    <row r="24" spans="1:6" x14ac:dyDescent="0.25">
      <c r="A24" s="32" t="s">
        <v>222</v>
      </c>
      <c r="B24" s="61"/>
      <c r="C24" s="39">
        <f>SUM(C16:C23)</f>
        <v>1680952</v>
      </c>
      <c r="D24" s="39">
        <f>SUM(D16:D23)</f>
        <v>1831852</v>
      </c>
      <c r="E24" s="68">
        <f>(D24-C24)/C24</f>
        <v>8.9770558588228577E-2</v>
      </c>
    </row>
    <row r="25" spans="1:6" ht="9" customHeight="1" x14ac:dyDescent="0.25">
      <c r="A25" s="36"/>
      <c r="B25" s="50"/>
      <c r="E25" s="50"/>
    </row>
    <row r="26" spans="1:6" ht="30" x14ac:dyDescent="0.25">
      <c r="A26" s="40" t="s">
        <v>223</v>
      </c>
      <c r="B26" s="52"/>
      <c r="C26" s="53" t="s">
        <v>261</v>
      </c>
      <c r="D26" s="53" t="s">
        <v>252</v>
      </c>
      <c r="E26" s="52" t="s">
        <v>260</v>
      </c>
    </row>
    <row r="27" spans="1:6" x14ac:dyDescent="0.25">
      <c r="A27" s="28" t="s">
        <v>59</v>
      </c>
      <c r="B27" s="59"/>
      <c r="C27" s="38">
        <f>C12</f>
        <v>1680952</v>
      </c>
      <c r="D27" s="38">
        <f>D12</f>
        <v>1831852</v>
      </c>
      <c r="E27" s="68">
        <f>(D27-C27)/C27</f>
        <v>8.9770558588228577E-2</v>
      </c>
    </row>
    <row r="28" spans="1:6" x14ac:dyDescent="0.25">
      <c r="A28" s="28" t="s">
        <v>60</v>
      </c>
      <c r="B28" s="59"/>
      <c r="C28" s="38">
        <f>C24</f>
        <v>1680952</v>
      </c>
      <c r="D28" s="38">
        <f>D24</f>
        <v>1831852</v>
      </c>
      <c r="E28" s="68">
        <f>(D28-C28)/C28</f>
        <v>8.9770558588228577E-2</v>
      </c>
    </row>
    <row r="29" spans="1:6" x14ac:dyDescent="0.25">
      <c r="A29" s="41" t="s">
        <v>243</v>
      </c>
      <c r="B29" s="39">
        <f t="shared" ref="B29" si="0">B27-B28</f>
        <v>0</v>
      </c>
      <c r="C29" s="39">
        <f>C27-C28</f>
        <v>0</v>
      </c>
      <c r="D29" s="39">
        <f>D27-D28</f>
        <v>0</v>
      </c>
      <c r="E29" s="68">
        <f>E27-E28</f>
        <v>0</v>
      </c>
    </row>
    <row r="30" spans="1:6" x14ac:dyDescent="0.25">
      <c r="A30" s="7"/>
      <c r="B30" s="7"/>
      <c r="E30" s="7"/>
    </row>
    <row r="31" spans="1:6" x14ac:dyDescent="0.25">
      <c r="E31" s="86"/>
    </row>
  </sheetData>
  <printOptions horizontalCentered="1"/>
  <pageMargins left="0.7" right="0.7" top="0.75" bottom="0.5" header="0.3" footer="0.3"/>
  <pageSetup orientation="portrait" r:id="rId1"/>
  <headerFooter>
    <oddHeader xml:space="preserve">&amp;CTown of Stanley
Budget Review
All Department Overview
&amp;R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9"/>
  <sheetViews>
    <sheetView view="pageLayout" zoomScale="90" zoomScaleNormal="100" zoomScalePageLayoutView="90" workbookViewId="0">
      <selection activeCell="D21" sqref="D21"/>
    </sheetView>
  </sheetViews>
  <sheetFormatPr defaultRowHeight="15" x14ac:dyDescent="0.25"/>
  <cols>
    <col min="2" max="2" width="32.7109375" customWidth="1"/>
    <col min="3" max="4" width="15.7109375" customWidth="1"/>
    <col min="5" max="5" width="16.5703125" customWidth="1"/>
  </cols>
  <sheetData>
    <row r="2" spans="1:5" ht="9" customHeight="1" x14ac:dyDescent="0.25"/>
    <row r="3" spans="1:5" ht="44.25" customHeight="1" x14ac:dyDescent="0.25">
      <c r="A3" s="72"/>
      <c r="B3" s="18" t="s">
        <v>0</v>
      </c>
      <c r="C3" s="53" t="s">
        <v>263</v>
      </c>
      <c r="D3" s="53" t="s">
        <v>251</v>
      </c>
      <c r="E3" s="52" t="s">
        <v>260</v>
      </c>
    </row>
    <row r="4" spans="1:5" x14ac:dyDescent="0.25">
      <c r="A4" s="73">
        <v>1</v>
      </c>
      <c r="B4" s="12" t="s">
        <v>1</v>
      </c>
      <c r="C4" s="76">
        <f>50493-440</f>
        <v>50053</v>
      </c>
      <c r="D4" s="76">
        <v>50000</v>
      </c>
      <c r="E4" s="68">
        <f>(D4-C4)/C4</f>
        <v>-1.0588775897548599E-3</v>
      </c>
    </row>
    <row r="5" spans="1:5" x14ac:dyDescent="0.25">
      <c r="A5" s="73">
        <v>2</v>
      </c>
      <c r="B5" s="12" t="s">
        <v>2</v>
      </c>
      <c r="C5" s="77">
        <v>212800</v>
      </c>
      <c r="D5" s="77">
        <v>215000</v>
      </c>
      <c r="E5" s="68">
        <f t="shared" ref="E5:E27" si="0">(D5-C5)/C5</f>
        <v>1.0338345864661654E-2</v>
      </c>
    </row>
    <row r="6" spans="1:5" x14ac:dyDescent="0.25">
      <c r="A6" s="73">
        <v>3</v>
      </c>
      <c r="B6" s="12" t="s">
        <v>3</v>
      </c>
      <c r="C6" s="77">
        <v>3000</v>
      </c>
      <c r="D6" s="77">
        <v>4000</v>
      </c>
      <c r="E6" s="68">
        <f t="shared" si="0"/>
        <v>0.33333333333333331</v>
      </c>
    </row>
    <row r="7" spans="1:5" x14ac:dyDescent="0.25">
      <c r="A7" s="73">
        <v>4</v>
      </c>
      <c r="B7" s="12" t="s">
        <v>4</v>
      </c>
      <c r="C7" s="77">
        <v>3000</v>
      </c>
      <c r="D7" s="77">
        <v>3000</v>
      </c>
      <c r="E7" s="68">
        <f t="shared" si="0"/>
        <v>0</v>
      </c>
    </row>
    <row r="8" spans="1:5" x14ac:dyDescent="0.25">
      <c r="A8" s="73">
        <v>5</v>
      </c>
      <c r="B8" s="12" t="s">
        <v>5</v>
      </c>
      <c r="C8" s="77">
        <v>2000</v>
      </c>
      <c r="D8" s="77">
        <v>2000</v>
      </c>
      <c r="E8" s="68">
        <f t="shared" si="0"/>
        <v>0</v>
      </c>
    </row>
    <row r="9" spans="1:5" x14ac:dyDescent="0.25">
      <c r="A9" s="73">
        <v>6</v>
      </c>
      <c r="B9" s="12" t="s">
        <v>6</v>
      </c>
      <c r="C9" s="77">
        <v>35000</v>
      </c>
      <c r="D9" s="77">
        <v>35000</v>
      </c>
      <c r="E9" s="68">
        <f t="shared" si="0"/>
        <v>0</v>
      </c>
    </row>
    <row r="10" spans="1:5" x14ac:dyDescent="0.25">
      <c r="A10" s="73">
        <v>7</v>
      </c>
      <c r="B10" s="12" t="s">
        <v>7</v>
      </c>
      <c r="C10" s="77">
        <v>43000</v>
      </c>
      <c r="D10" s="77">
        <v>46000</v>
      </c>
      <c r="E10" s="68">
        <f t="shared" si="0"/>
        <v>6.9767441860465115E-2</v>
      </c>
    </row>
    <row r="11" spans="1:5" x14ac:dyDescent="0.25">
      <c r="A11" s="73">
        <v>8</v>
      </c>
      <c r="B11" s="12" t="s">
        <v>8</v>
      </c>
      <c r="C11" s="77">
        <v>16000</v>
      </c>
      <c r="D11" s="77">
        <v>14000</v>
      </c>
      <c r="E11" s="68">
        <f t="shared" si="0"/>
        <v>-0.125</v>
      </c>
    </row>
    <row r="12" spans="1:5" x14ac:dyDescent="0.25">
      <c r="A12" s="73">
        <v>9</v>
      </c>
      <c r="B12" s="12" t="s">
        <v>9</v>
      </c>
      <c r="C12" s="77">
        <v>60000</v>
      </c>
      <c r="D12" s="77">
        <v>61526</v>
      </c>
      <c r="E12" s="68">
        <f t="shared" si="0"/>
        <v>2.5433333333333332E-2</v>
      </c>
    </row>
    <row r="13" spans="1:5" x14ac:dyDescent="0.25">
      <c r="A13" s="73">
        <v>10</v>
      </c>
      <c r="B13" s="12" t="s">
        <v>10</v>
      </c>
      <c r="C13" s="77">
        <v>200</v>
      </c>
      <c r="D13" s="77">
        <v>200</v>
      </c>
      <c r="E13" s="68">
        <f t="shared" si="0"/>
        <v>0</v>
      </c>
    </row>
    <row r="14" spans="1:5" x14ac:dyDescent="0.25">
      <c r="A14" s="73">
        <v>11</v>
      </c>
      <c r="B14" s="12" t="s">
        <v>11</v>
      </c>
      <c r="C14" s="77">
        <v>16000</v>
      </c>
      <c r="D14" s="77">
        <v>16000</v>
      </c>
      <c r="E14" s="68">
        <f t="shared" si="0"/>
        <v>0</v>
      </c>
    </row>
    <row r="15" spans="1:5" x14ac:dyDescent="0.25">
      <c r="A15" s="73">
        <v>12</v>
      </c>
      <c r="B15" s="12" t="s">
        <v>12</v>
      </c>
      <c r="C15" s="77">
        <v>47000</v>
      </c>
      <c r="D15" s="77">
        <v>64000</v>
      </c>
      <c r="E15" s="68">
        <f t="shared" si="0"/>
        <v>0.36170212765957449</v>
      </c>
    </row>
    <row r="16" spans="1:5" x14ac:dyDescent="0.25">
      <c r="A16" s="73">
        <v>13</v>
      </c>
      <c r="B16" s="12" t="s">
        <v>13</v>
      </c>
      <c r="C16" s="77">
        <v>500</v>
      </c>
      <c r="D16" s="77">
        <v>500</v>
      </c>
      <c r="E16" s="68">
        <f t="shared" si="0"/>
        <v>0</v>
      </c>
    </row>
    <row r="17" spans="1:5" x14ac:dyDescent="0.25">
      <c r="A17" s="73">
        <v>14</v>
      </c>
      <c r="B17" s="12" t="s">
        <v>14</v>
      </c>
      <c r="C17" s="77">
        <v>15</v>
      </c>
      <c r="D17" s="77">
        <v>15</v>
      </c>
      <c r="E17" s="68">
        <f t="shared" si="0"/>
        <v>0</v>
      </c>
    </row>
    <row r="18" spans="1:5" x14ac:dyDescent="0.25">
      <c r="A18" s="73">
        <v>15</v>
      </c>
      <c r="B18" s="12" t="s">
        <v>15</v>
      </c>
      <c r="C18" s="77">
        <v>400</v>
      </c>
      <c r="D18" s="77">
        <v>400</v>
      </c>
      <c r="E18" s="68">
        <f t="shared" si="0"/>
        <v>0</v>
      </c>
    </row>
    <row r="19" spans="1:5" x14ac:dyDescent="0.25">
      <c r="A19" s="73">
        <v>16</v>
      </c>
      <c r="B19" s="12" t="s">
        <v>16</v>
      </c>
      <c r="C19" s="77">
        <v>2000</v>
      </c>
      <c r="D19" s="77">
        <v>1000</v>
      </c>
      <c r="E19" s="68">
        <f t="shared" si="0"/>
        <v>-0.5</v>
      </c>
    </row>
    <row r="20" spans="1:5" x14ac:dyDescent="0.25">
      <c r="A20" s="73">
        <v>17</v>
      </c>
      <c r="B20" s="12" t="s">
        <v>17</v>
      </c>
      <c r="C20" s="77">
        <v>0</v>
      </c>
      <c r="D20" s="77">
        <v>5000</v>
      </c>
      <c r="E20" s="68">
        <v>0</v>
      </c>
    </row>
    <row r="21" spans="1:5" x14ac:dyDescent="0.25">
      <c r="A21" s="73">
        <v>18</v>
      </c>
      <c r="B21" s="12" t="s">
        <v>18</v>
      </c>
      <c r="C21" s="77">
        <v>0</v>
      </c>
      <c r="D21" s="77">
        <v>0</v>
      </c>
      <c r="E21" s="68"/>
    </row>
    <row r="22" spans="1:5" x14ac:dyDescent="0.25">
      <c r="A22" s="73">
        <v>20</v>
      </c>
      <c r="B22" s="12" t="s">
        <v>19</v>
      </c>
      <c r="C22" s="77">
        <v>11100</v>
      </c>
      <c r="D22" s="77">
        <v>11000</v>
      </c>
      <c r="E22" s="68">
        <f t="shared" si="0"/>
        <v>-9.0090090090090089E-3</v>
      </c>
    </row>
    <row r="23" spans="1:5" x14ac:dyDescent="0.25">
      <c r="A23" s="73">
        <v>21</v>
      </c>
      <c r="B23" s="12" t="s">
        <v>20</v>
      </c>
      <c r="C23" s="77">
        <v>1000</v>
      </c>
      <c r="D23" s="77">
        <v>5000</v>
      </c>
      <c r="E23" s="68">
        <f t="shared" si="0"/>
        <v>4</v>
      </c>
    </row>
    <row r="24" spans="1:5" x14ac:dyDescent="0.25">
      <c r="A24" s="73">
        <v>22</v>
      </c>
      <c r="B24" s="19" t="s">
        <v>21</v>
      </c>
      <c r="C24" s="77">
        <v>4710</v>
      </c>
      <c r="D24" s="77">
        <v>4710</v>
      </c>
      <c r="E24" s="68">
        <f t="shared" si="0"/>
        <v>0</v>
      </c>
    </row>
    <row r="25" spans="1:5" x14ac:dyDescent="0.25">
      <c r="A25" s="73">
        <v>24</v>
      </c>
      <c r="B25" s="12" t="s">
        <v>22</v>
      </c>
      <c r="C25" s="77">
        <v>1500</v>
      </c>
      <c r="D25" s="77">
        <v>1500</v>
      </c>
      <c r="E25" s="68">
        <f t="shared" si="0"/>
        <v>0</v>
      </c>
    </row>
    <row r="26" spans="1:5" x14ac:dyDescent="0.25">
      <c r="A26" s="73">
        <v>25</v>
      </c>
      <c r="B26" s="12" t="s">
        <v>62</v>
      </c>
      <c r="C26" s="77">
        <v>2850</v>
      </c>
      <c r="D26" s="77">
        <v>2700</v>
      </c>
      <c r="E26" s="68">
        <f t="shared" si="0"/>
        <v>-5.2631578947368418E-2</v>
      </c>
    </row>
    <row r="27" spans="1:5" x14ac:dyDescent="0.25">
      <c r="A27" s="73">
        <v>26</v>
      </c>
      <c r="B27" s="12" t="s">
        <v>23</v>
      </c>
      <c r="C27" s="77">
        <v>50000</v>
      </c>
      <c r="D27" s="77">
        <v>60000</v>
      </c>
      <c r="E27" s="68">
        <f t="shared" si="0"/>
        <v>0.2</v>
      </c>
    </row>
    <row r="28" spans="1:5" x14ac:dyDescent="0.25">
      <c r="A28" s="73">
        <v>27</v>
      </c>
      <c r="B28" s="17" t="s">
        <v>246</v>
      </c>
      <c r="C28" s="72"/>
      <c r="D28" s="3">
        <v>7000</v>
      </c>
      <c r="E28" s="68">
        <v>0</v>
      </c>
    </row>
    <row r="29" spans="1:5" x14ac:dyDescent="0.25">
      <c r="A29" s="73"/>
      <c r="B29" s="20" t="s">
        <v>24</v>
      </c>
      <c r="C29" s="21">
        <f>SUM(C4:C28)</f>
        <v>562128</v>
      </c>
      <c r="D29" s="21">
        <f>SUM(D4:D28)</f>
        <v>609551</v>
      </c>
      <c r="E29" s="68">
        <f>(D29-C29)/C29</f>
        <v>8.436334784960009E-2</v>
      </c>
    </row>
    <row r="30" spans="1:5" x14ac:dyDescent="0.25">
      <c r="A30" s="74"/>
      <c r="B30" s="13"/>
      <c r="E30" s="13"/>
    </row>
    <row r="31" spans="1:5" ht="52.5" customHeight="1" x14ac:dyDescent="0.25">
      <c r="A31" s="73"/>
      <c r="B31" s="1" t="s">
        <v>26</v>
      </c>
      <c r="C31" s="53" t="s">
        <v>263</v>
      </c>
      <c r="D31" s="53" t="s">
        <v>251</v>
      </c>
      <c r="E31" s="52" t="s">
        <v>260</v>
      </c>
    </row>
    <row r="32" spans="1:5" x14ac:dyDescent="0.25">
      <c r="A32" s="73">
        <v>28</v>
      </c>
      <c r="B32" s="12" t="s">
        <v>27</v>
      </c>
      <c r="C32" s="3">
        <v>180117</v>
      </c>
      <c r="D32" s="3">
        <v>188335</v>
      </c>
      <c r="E32" s="68">
        <f t="shared" ref="E32:E61" si="1">(D32-C32)/C32</f>
        <v>4.5625898721386657E-2</v>
      </c>
    </row>
    <row r="33" spans="1:5" x14ac:dyDescent="0.25">
      <c r="A33" s="73">
        <v>29</v>
      </c>
      <c r="B33" s="12" t="s">
        <v>32</v>
      </c>
      <c r="C33" s="78">
        <v>1200</v>
      </c>
      <c r="D33" s="78">
        <v>2000</v>
      </c>
      <c r="E33" s="68">
        <f t="shared" si="1"/>
        <v>0.66666666666666663</v>
      </c>
    </row>
    <row r="34" spans="1:5" x14ac:dyDescent="0.25">
      <c r="A34" s="73">
        <v>30</v>
      </c>
      <c r="B34" s="12" t="s">
        <v>28</v>
      </c>
      <c r="C34" s="3">
        <v>1500</v>
      </c>
      <c r="D34" s="3">
        <v>1500</v>
      </c>
      <c r="E34" s="68">
        <f t="shared" si="1"/>
        <v>0</v>
      </c>
    </row>
    <row r="35" spans="1:5" x14ac:dyDescent="0.25">
      <c r="A35" s="73">
        <v>31</v>
      </c>
      <c r="B35" s="12" t="s">
        <v>29</v>
      </c>
      <c r="C35" s="3">
        <v>6000</v>
      </c>
      <c r="D35" s="3">
        <v>6000</v>
      </c>
      <c r="E35" s="68">
        <f t="shared" si="1"/>
        <v>0</v>
      </c>
    </row>
    <row r="36" spans="1:5" x14ac:dyDescent="0.25">
      <c r="A36" s="73">
        <v>32</v>
      </c>
      <c r="B36" s="12" t="s">
        <v>30</v>
      </c>
      <c r="C36" s="3">
        <v>13871</v>
      </c>
      <c r="D36" s="3">
        <v>14561</v>
      </c>
      <c r="E36" s="68">
        <f t="shared" si="1"/>
        <v>4.9744070362627062E-2</v>
      </c>
    </row>
    <row r="37" spans="1:5" x14ac:dyDescent="0.25">
      <c r="A37" s="73">
        <v>33</v>
      </c>
      <c r="B37" s="12" t="s">
        <v>31</v>
      </c>
      <c r="C37" s="3">
        <v>23425</v>
      </c>
      <c r="D37" s="3">
        <v>20585</v>
      </c>
      <c r="E37" s="68">
        <f t="shared" si="1"/>
        <v>-0.12123799359658484</v>
      </c>
    </row>
    <row r="38" spans="1:5" x14ac:dyDescent="0.25">
      <c r="A38" s="73">
        <v>34</v>
      </c>
      <c r="B38" s="12" t="s">
        <v>33</v>
      </c>
      <c r="C38" s="3">
        <v>26880</v>
      </c>
      <c r="D38" s="3">
        <v>27888</v>
      </c>
      <c r="E38" s="68">
        <f t="shared" si="1"/>
        <v>3.7499999999999999E-2</v>
      </c>
    </row>
    <row r="39" spans="1:5" x14ac:dyDescent="0.25">
      <c r="A39" s="73">
        <v>35</v>
      </c>
      <c r="B39" s="12" t="s">
        <v>34</v>
      </c>
      <c r="C39" s="3">
        <v>2300</v>
      </c>
      <c r="D39" s="3">
        <v>2300</v>
      </c>
      <c r="E39" s="68">
        <f t="shared" si="1"/>
        <v>0</v>
      </c>
    </row>
    <row r="40" spans="1:5" x14ac:dyDescent="0.25">
      <c r="A40" s="73">
        <v>36</v>
      </c>
      <c r="B40" s="12" t="s">
        <v>35</v>
      </c>
      <c r="C40" s="3">
        <v>6000</v>
      </c>
      <c r="D40" s="3">
        <v>7000</v>
      </c>
      <c r="E40" s="68">
        <f t="shared" si="1"/>
        <v>0.16666666666666666</v>
      </c>
    </row>
    <row r="41" spans="1:5" x14ac:dyDescent="0.25">
      <c r="A41" s="73">
        <v>37</v>
      </c>
      <c r="B41" s="12" t="s">
        <v>36</v>
      </c>
      <c r="C41" s="3">
        <v>1300</v>
      </c>
      <c r="D41" s="3">
        <v>1300</v>
      </c>
      <c r="E41" s="68">
        <f t="shared" si="1"/>
        <v>0</v>
      </c>
    </row>
    <row r="42" spans="1:5" x14ac:dyDescent="0.25">
      <c r="A42" s="89">
        <v>38</v>
      </c>
      <c r="B42" s="93" t="s">
        <v>37</v>
      </c>
      <c r="C42" s="94">
        <v>6500</v>
      </c>
      <c r="D42" s="94">
        <v>6500</v>
      </c>
      <c r="E42" s="92">
        <f t="shared" si="1"/>
        <v>0</v>
      </c>
    </row>
    <row r="43" spans="1:5" x14ac:dyDescent="0.25">
      <c r="A43" s="97">
        <v>39</v>
      </c>
      <c r="B43" s="98" t="s">
        <v>38</v>
      </c>
      <c r="C43" s="70">
        <v>6000</v>
      </c>
      <c r="D43" s="70">
        <v>6000</v>
      </c>
      <c r="E43" s="99">
        <f t="shared" si="1"/>
        <v>0</v>
      </c>
    </row>
    <row r="44" spans="1:5" x14ac:dyDescent="0.25">
      <c r="A44" s="73">
        <v>40</v>
      </c>
      <c r="B44" s="12" t="s">
        <v>63</v>
      </c>
      <c r="C44" s="3">
        <v>500</v>
      </c>
      <c r="D44" s="3">
        <v>500</v>
      </c>
      <c r="E44" s="68">
        <f t="shared" si="1"/>
        <v>0</v>
      </c>
    </row>
    <row r="45" spans="1:5" x14ac:dyDescent="0.25">
      <c r="A45" s="73">
        <v>41</v>
      </c>
      <c r="B45" s="12" t="s">
        <v>39</v>
      </c>
      <c r="C45" s="3">
        <v>37000</v>
      </c>
      <c r="D45" s="3">
        <v>37000</v>
      </c>
      <c r="E45" s="68">
        <f t="shared" si="1"/>
        <v>0</v>
      </c>
    </row>
    <row r="46" spans="1:5" x14ac:dyDescent="0.25">
      <c r="A46" s="73">
        <v>42</v>
      </c>
      <c r="B46" s="12" t="s">
        <v>40</v>
      </c>
      <c r="C46" s="3">
        <v>4000</v>
      </c>
      <c r="D46" s="3">
        <v>3000</v>
      </c>
      <c r="E46" s="68">
        <f t="shared" si="1"/>
        <v>-0.25</v>
      </c>
    </row>
    <row r="47" spans="1:5" x14ac:dyDescent="0.25">
      <c r="A47" s="73">
        <v>43</v>
      </c>
      <c r="B47" s="12" t="s">
        <v>41</v>
      </c>
      <c r="C47" s="3">
        <v>3000</v>
      </c>
      <c r="D47" s="3">
        <v>3000</v>
      </c>
      <c r="E47" s="68">
        <f t="shared" si="1"/>
        <v>0</v>
      </c>
    </row>
    <row r="48" spans="1:5" x14ac:dyDescent="0.25">
      <c r="A48" s="73">
        <v>44</v>
      </c>
      <c r="B48" s="12" t="s">
        <v>42</v>
      </c>
      <c r="C48" s="3">
        <v>7000</v>
      </c>
      <c r="D48" s="3">
        <v>4000</v>
      </c>
      <c r="E48" s="68">
        <f t="shared" si="1"/>
        <v>-0.42857142857142855</v>
      </c>
    </row>
    <row r="49" spans="1:5" x14ac:dyDescent="0.25">
      <c r="A49" s="73">
        <v>45</v>
      </c>
      <c r="B49" s="12" t="s">
        <v>43</v>
      </c>
      <c r="C49" s="3">
        <v>6000</v>
      </c>
      <c r="D49" s="3">
        <v>6500</v>
      </c>
      <c r="E49" s="68">
        <f t="shared" si="1"/>
        <v>8.3333333333333329E-2</v>
      </c>
    </row>
    <row r="50" spans="1:5" x14ac:dyDescent="0.25">
      <c r="A50" s="73">
        <v>46</v>
      </c>
      <c r="B50" s="12" t="s">
        <v>44</v>
      </c>
      <c r="C50" s="3">
        <v>200</v>
      </c>
      <c r="D50" s="3">
        <v>200</v>
      </c>
      <c r="E50" s="68">
        <f t="shared" si="1"/>
        <v>0</v>
      </c>
    </row>
    <row r="51" spans="1:5" x14ac:dyDescent="0.25">
      <c r="A51" s="73">
        <v>47</v>
      </c>
      <c r="B51" s="12" t="s">
        <v>45</v>
      </c>
      <c r="C51" s="3">
        <v>1500</v>
      </c>
      <c r="D51" s="3">
        <v>1500</v>
      </c>
      <c r="E51" s="68">
        <f t="shared" si="1"/>
        <v>0</v>
      </c>
    </row>
    <row r="52" spans="1:5" x14ac:dyDescent="0.25">
      <c r="A52" s="73">
        <v>48</v>
      </c>
      <c r="B52" s="12" t="s">
        <v>46</v>
      </c>
      <c r="C52" s="3">
        <v>5000</v>
      </c>
      <c r="D52" s="3">
        <v>5000</v>
      </c>
      <c r="E52" s="68">
        <f t="shared" si="1"/>
        <v>0</v>
      </c>
    </row>
    <row r="53" spans="1:5" x14ac:dyDescent="0.25">
      <c r="A53" s="73">
        <v>49</v>
      </c>
      <c r="B53" s="12" t="s">
        <v>20</v>
      </c>
      <c r="C53" s="3">
        <v>1200</v>
      </c>
      <c r="D53" s="3">
        <v>1000</v>
      </c>
      <c r="E53" s="68">
        <f t="shared" si="1"/>
        <v>-0.16666666666666666</v>
      </c>
    </row>
    <row r="54" spans="1:5" x14ac:dyDescent="0.25">
      <c r="A54" s="73">
        <v>50</v>
      </c>
      <c r="B54" s="12" t="s">
        <v>16</v>
      </c>
      <c r="C54" s="3">
        <v>2000</v>
      </c>
      <c r="D54" s="3">
        <v>1000</v>
      </c>
      <c r="E54" s="68">
        <f t="shared" si="1"/>
        <v>-0.5</v>
      </c>
    </row>
    <row r="55" spans="1:5" x14ac:dyDescent="0.25">
      <c r="A55" s="73">
        <v>51</v>
      </c>
      <c r="B55" s="12" t="s">
        <v>64</v>
      </c>
      <c r="C55" s="3">
        <v>0</v>
      </c>
      <c r="D55" s="3">
        <v>0</v>
      </c>
      <c r="E55" s="68">
        <v>0</v>
      </c>
    </row>
    <row r="56" spans="1:5" x14ac:dyDescent="0.25">
      <c r="A56" s="73">
        <v>52</v>
      </c>
      <c r="B56" s="12" t="s">
        <v>47</v>
      </c>
      <c r="C56" s="3">
        <v>1200</v>
      </c>
      <c r="D56" s="3">
        <v>11200</v>
      </c>
      <c r="E56" s="68">
        <f t="shared" si="1"/>
        <v>8.3333333333333339</v>
      </c>
    </row>
    <row r="57" spans="1:5" x14ac:dyDescent="0.25">
      <c r="A57" s="73">
        <v>53</v>
      </c>
      <c r="B57" s="12" t="s">
        <v>65</v>
      </c>
      <c r="C57" s="3">
        <v>0</v>
      </c>
      <c r="D57" s="3">
        <v>0</v>
      </c>
      <c r="E57" s="68">
        <v>0</v>
      </c>
    </row>
    <row r="58" spans="1:5" x14ac:dyDescent="0.25">
      <c r="A58" s="73">
        <v>54</v>
      </c>
      <c r="B58" s="12" t="s">
        <v>48</v>
      </c>
      <c r="C58" s="3">
        <v>5980</v>
      </c>
      <c r="D58" s="3">
        <v>6000</v>
      </c>
      <c r="E58" s="68">
        <f t="shared" si="1"/>
        <v>3.3444816053511705E-3</v>
      </c>
    </row>
    <row r="59" spans="1:5" x14ac:dyDescent="0.25">
      <c r="A59" s="73">
        <v>55</v>
      </c>
      <c r="B59" s="12" t="s">
        <v>49</v>
      </c>
      <c r="C59" s="3">
        <v>4000</v>
      </c>
      <c r="D59" s="3">
        <v>800</v>
      </c>
      <c r="E59" s="68">
        <f t="shared" si="1"/>
        <v>-0.8</v>
      </c>
    </row>
    <row r="60" spans="1:5" x14ac:dyDescent="0.25">
      <c r="A60" s="73">
        <v>56</v>
      </c>
      <c r="B60" s="12" t="s">
        <v>50</v>
      </c>
      <c r="C60" s="3">
        <v>1000</v>
      </c>
      <c r="D60" s="3">
        <v>1000</v>
      </c>
      <c r="E60" s="68">
        <f t="shared" si="1"/>
        <v>0</v>
      </c>
    </row>
    <row r="61" spans="1:5" x14ac:dyDescent="0.25">
      <c r="A61" s="73">
        <v>57</v>
      </c>
      <c r="B61" s="12" t="s">
        <v>51</v>
      </c>
      <c r="C61" s="3">
        <v>750</v>
      </c>
      <c r="D61" s="3">
        <v>750</v>
      </c>
      <c r="E61" s="68">
        <f t="shared" si="1"/>
        <v>0</v>
      </c>
    </row>
    <row r="62" spans="1:5" x14ac:dyDescent="0.25">
      <c r="A62" s="74"/>
      <c r="B62" s="23"/>
      <c r="E62" s="23"/>
    </row>
    <row r="63" spans="1:5" ht="47.25" customHeight="1" x14ac:dyDescent="0.25">
      <c r="A63" s="73"/>
      <c r="B63" s="22" t="s">
        <v>25</v>
      </c>
      <c r="C63" s="53" t="s">
        <v>263</v>
      </c>
      <c r="D63" s="53" t="s">
        <v>251</v>
      </c>
      <c r="E63" s="52" t="s">
        <v>260</v>
      </c>
    </row>
    <row r="64" spans="1:5" x14ac:dyDescent="0.25">
      <c r="A64" s="73">
        <v>58</v>
      </c>
      <c r="B64" s="12" t="s">
        <v>52</v>
      </c>
      <c r="C64" s="3">
        <v>700</v>
      </c>
      <c r="D64" s="3">
        <v>700</v>
      </c>
      <c r="E64" s="68">
        <f t="shared" ref="E64:E68" si="2">(D64-C64)/C64</f>
        <v>0</v>
      </c>
    </row>
    <row r="65" spans="1:5" x14ac:dyDescent="0.25">
      <c r="A65" s="73">
        <v>59</v>
      </c>
      <c r="B65" s="12" t="s">
        <v>53</v>
      </c>
      <c r="C65" s="3">
        <v>2000</v>
      </c>
      <c r="D65" s="3">
        <v>2000</v>
      </c>
      <c r="E65" s="68">
        <f t="shared" si="2"/>
        <v>0</v>
      </c>
    </row>
    <row r="66" spans="1:5" x14ac:dyDescent="0.25">
      <c r="A66" s="73">
        <v>60</v>
      </c>
      <c r="B66" s="12" t="s">
        <v>54</v>
      </c>
      <c r="C66" s="3">
        <v>15800</v>
      </c>
      <c r="D66" s="3">
        <v>15800</v>
      </c>
      <c r="E66" s="68">
        <f t="shared" si="2"/>
        <v>0</v>
      </c>
    </row>
    <row r="67" spans="1:5" x14ac:dyDescent="0.25">
      <c r="A67" s="73">
        <v>61</v>
      </c>
      <c r="B67" s="12" t="s">
        <v>55</v>
      </c>
      <c r="C67" s="3">
        <v>0</v>
      </c>
      <c r="D67" s="3">
        <v>2000</v>
      </c>
      <c r="E67" s="68">
        <v>1</v>
      </c>
    </row>
    <row r="68" spans="1:5" x14ac:dyDescent="0.25">
      <c r="A68" s="73">
        <v>63</v>
      </c>
      <c r="B68" s="12" t="s">
        <v>56</v>
      </c>
      <c r="C68" s="3">
        <v>2500</v>
      </c>
      <c r="D68" s="3">
        <v>2500</v>
      </c>
      <c r="E68" s="68">
        <f t="shared" si="2"/>
        <v>0</v>
      </c>
    </row>
    <row r="69" spans="1:5" x14ac:dyDescent="0.25">
      <c r="A69" s="73">
        <v>64</v>
      </c>
      <c r="B69" s="12" t="s">
        <v>248</v>
      </c>
      <c r="C69" s="3"/>
      <c r="D69" s="3">
        <v>7000</v>
      </c>
      <c r="E69" s="68">
        <v>1</v>
      </c>
    </row>
    <row r="70" spans="1:5" x14ac:dyDescent="0.25">
      <c r="A70" s="73"/>
      <c r="B70" s="4" t="s">
        <v>57</v>
      </c>
      <c r="C70" s="9">
        <f>SUM(C32:C61)+SUM(C64:C69)</f>
        <v>376423</v>
      </c>
      <c r="D70" s="9">
        <f>SUM(D32:D61)+SUM(D64:D69)</f>
        <v>396419</v>
      </c>
      <c r="E70" s="68">
        <f>(D70-C70)/C70</f>
        <v>5.3121089837762307E-2</v>
      </c>
    </row>
    <row r="71" spans="1:5" x14ac:dyDescent="0.25">
      <c r="B71" s="16"/>
      <c r="E71" s="13"/>
    </row>
    <row r="72" spans="1:5" x14ac:dyDescent="0.25">
      <c r="B72" s="16"/>
      <c r="E72" s="23"/>
    </row>
    <row r="73" spans="1:5" x14ac:dyDescent="0.25">
      <c r="B73" s="14"/>
      <c r="E73" s="14"/>
    </row>
    <row r="74" spans="1:5" ht="45" x14ac:dyDescent="0.25">
      <c r="B74" s="17" t="s">
        <v>58</v>
      </c>
      <c r="C74" s="53" t="s">
        <v>263</v>
      </c>
      <c r="D74" s="53" t="s">
        <v>251</v>
      </c>
      <c r="E74" s="52" t="s">
        <v>260</v>
      </c>
    </row>
    <row r="75" spans="1:5" x14ac:dyDescent="0.25">
      <c r="B75" s="12" t="s">
        <v>59</v>
      </c>
      <c r="C75" s="3">
        <f>C29</f>
        <v>562128</v>
      </c>
      <c r="D75" s="3">
        <f>D29</f>
        <v>609551</v>
      </c>
      <c r="E75" s="68">
        <f>(D75-C75)/C75</f>
        <v>8.436334784960009E-2</v>
      </c>
    </row>
    <row r="76" spans="1:5" x14ac:dyDescent="0.25">
      <c r="B76" s="12" t="s">
        <v>60</v>
      </c>
      <c r="C76" s="3">
        <f>C70</f>
        <v>376423</v>
      </c>
      <c r="D76" s="3">
        <f>D70</f>
        <v>396419</v>
      </c>
      <c r="E76" s="68">
        <f>(D76-C76)/C76</f>
        <v>5.3121089837762307E-2</v>
      </c>
    </row>
    <row r="77" spans="1:5" ht="15.75" thickBot="1" x14ac:dyDescent="0.3">
      <c r="B77" s="4" t="s">
        <v>61</v>
      </c>
      <c r="C77" s="6">
        <f>C75-C76</f>
        <v>185705</v>
      </c>
      <c r="D77" s="6">
        <f>D75-D76</f>
        <v>213132</v>
      </c>
      <c r="E77" s="68">
        <f>E75-E76</f>
        <v>3.1242258011837783E-2</v>
      </c>
    </row>
    <row r="78" spans="1:5" ht="15.75" thickTop="1" x14ac:dyDescent="0.25">
      <c r="B78" s="23"/>
      <c r="E78" s="23"/>
    </row>
    <row r="79" spans="1:5" x14ac:dyDescent="0.25">
      <c r="C79" s="46"/>
      <c r="D79" s="46"/>
    </row>
  </sheetData>
  <printOptions horizontalCentered="1"/>
  <pageMargins left="0.25" right="0.25" top="1.0300925925925899" bottom="0.5" header="0.3" footer="0.3"/>
  <pageSetup orientation="portrait" r:id="rId1"/>
  <headerFooter>
    <oddHeader xml:space="preserve">&amp;CTown of Stanley
Budget Review
Administrative Department&amp;R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5"/>
  <sheetViews>
    <sheetView view="pageLayout" topLeftCell="A7" zoomScale="90" zoomScaleNormal="100" zoomScalePageLayoutView="90" workbookViewId="0">
      <selection activeCell="D16" sqref="D16"/>
    </sheetView>
  </sheetViews>
  <sheetFormatPr defaultRowHeight="15" x14ac:dyDescent="0.25"/>
  <cols>
    <col min="2" max="2" width="22.28515625" customWidth="1"/>
    <col min="3" max="3" width="16.140625" customWidth="1"/>
    <col min="4" max="4" width="17.140625" customWidth="1"/>
    <col min="5" max="5" width="16.7109375" customWidth="1"/>
  </cols>
  <sheetData>
    <row r="2" spans="1:5" ht="8.25" customHeight="1" x14ac:dyDescent="0.25"/>
    <row r="3" spans="1:5" ht="43.5" customHeight="1" x14ac:dyDescent="0.25">
      <c r="A3" s="72"/>
      <c r="B3" s="22" t="s">
        <v>0</v>
      </c>
      <c r="C3" s="53" t="s">
        <v>244</v>
      </c>
      <c r="D3" s="53" t="s">
        <v>252</v>
      </c>
      <c r="E3" s="52" t="s">
        <v>260</v>
      </c>
    </row>
    <row r="4" spans="1:5" x14ac:dyDescent="0.25">
      <c r="A4" s="73">
        <v>64</v>
      </c>
      <c r="B4" s="10" t="s">
        <v>69</v>
      </c>
      <c r="C4" s="79">
        <v>11000</v>
      </c>
      <c r="D4" s="79">
        <v>8000</v>
      </c>
      <c r="E4" s="68">
        <f>(D4-C4)/C4</f>
        <v>-0.27272727272727271</v>
      </c>
    </row>
    <row r="5" spans="1:5" x14ac:dyDescent="0.25">
      <c r="A5" s="73">
        <v>65</v>
      </c>
      <c r="B5" s="10" t="s">
        <v>73</v>
      </c>
      <c r="C5" s="79">
        <v>32000</v>
      </c>
      <c r="D5" s="79">
        <v>32000</v>
      </c>
      <c r="E5" s="68">
        <f t="shared" ref="E5:E6" si="0">(D5-C5)/C5</f>
        <v>0</v>
      </c>
    </row>
    <row r="6" spans="1:5" x14ac:dyDescent="0.25">
      <c r="A6" s="73">
        <v>66</v>
      </c>
      <c r="B6" s="10" t="s">
        <v>70</v>
      </c>
      <c r="C6" s="79">
        <v>4000</v>
      </c>
      <c r="D6" s="79">
        <v>4000</v>
      </c>
      <c r="E6" s="68">
        <f t="shared" si="0"/>
        <v>0</v>
      </c>
    </row>
    <row r="7" spans="1:5" x14ac:dyDescent="0.25">
      <c r="A7" s="73">
        <v>67</v>
      </c>
      <c r="B7" s="10" t="s">
        <v>71</v>
      </c>
      <c r="C7" s="79">
        <v>4000</v>
      </c>
      <c r="D7" s="79">
        <v>4000</v>
      </c>
      <c r="E7" s="68">
        <f>(D7-C7)/C7</f>
        <v>0</v>
      </c>
    </row>
    <row r="8" spans="1:5" x14ac:dyDescent="0.25">
      <c r="A8" s="73">
        <v>68</v>
      </c>
      <c r="B8" s="10" t="s">
        <v>72</v>
      </c>
      <c r="C8" s="72"/>
      <c r="D8" s="72"/>
      <c r="E8" s="68">
        <v>1</v>
      </c>
    </row>
    <row r="9" spans="1:5" x14ac:dyDescent="0.25">
      <c r="A9" s="73"/>
      <c r="B9" s="10"/>
      <c r="C9" s="72"/>
      <c r="D9" s="72"/>
      <c r="E9" s="68"/>
    </row>
    <row r="10" spans="1:5" x14ac:dyDescent="0.25">
      <c r="A10" s="73"/>
      <c r="B10" s="64"/>
      <c r="C10" s="72"/>
      <c r="D10" s="72"/>
      <c r="E10" s="68"/>
    </row>
    <row r="11" spans="1:5" x14ac:dyDescent="0.25">
      <c r="A11" s="73"/>
      <c r="B11" s="65" t="s">
        <v>68</v>
      </c>
      <c r="C11" s="21">
        <f>SUM(C4:C10)</f>
        <v>51000</v>
      </c>
      <c r="D11" s="21">
        <f>SUM(D4:D10)</f>
        <v>48000</v>
      </c>
      <c r="E11" s="68">
        <f>(D11-C11)/C11</f>
        <v>-5.8823529411764705E-2</v>
      </c>
    </row>
    <row r="12" spans="1:5" ht="13.5" customHeight="1" x14ac:dyDescent="0.25">
      <c r="A12" s="74"/>
      <c r="B12" s="49"/>
      <c r="E12" s="49"/>
    </row>
    <row r="13" spans="1:5" ht="0.75" hidden="1" customHeight="1" x14ac:dyDescent="0.25">
      <c r="A13" s="74"/>
      <c r="B13" s="10"/>
      <c r="E13" s="10"/>
    </row>
    <row r="14" spans="1:5" ht="59.25" customHeight="1" x14ac:dyDescent="0.25">
      <c r="A14" s="73"/>
      <c r="B14" s="1" t="s">
        <v>26</v>
      </c>
      <c r="C14" s="53" t="s">
        <v>244</v>
      </c>
      <c r="D14" s="53" t="s">
        <v>252</v>
      </c>
      <c r="E14" s="52" t="s">
        <v>260</v>
      </c>
    </row>
    <row r="15" spans="1:5" x14ac:dyDescent="0.25">
      <c r="A15" s="73">
        <v>69</v>
      </c>
      <c r="B15" s="10" t="s">
        <v>74</v>
      </c>
      <c r="C15" s="78">
        <v>172148</v>
      </c>
      <c r="D15" s="78">
        <v>178831</v>
      </c>
      <c r="E15" s="68">
        <f t="shared" ref="E15:E32" si="1">(D15-C15)/C15</f>
        <v>3.8821246834119479E-2</v>
      </c>
    </row>
    <row r="16" spans="1:5" x14ac:dyDescent="0.25">
      <c r="A16" s="73">
        <v>70</v>
      </c>
      <c r="B16" s="10" t="s">
        <v>75</v>
      </c>
      <c r="C16" s="78">
        <v>14000</v>
      </c>
      <c r="D16" s="78">
        <v>14000</v>
      </c>
      <c r="E16" s="68">
        <f t="shared" si="1"/>
        <v>0</v>
      </c>
    </row>
    <row r="17" spans="1:5" x14ac:dyDescent="0.25">
      <c r="A17" s="73">
        <v>71</v>
      </c>
      <c r="B17" s="10" t="s">
        <v>76</v>
      </c>
      <c r="C17" s="78">
        <v>4000</v>
      </c>
      <c r="D17" s="78">
        <v>4000</v>
      </c>
      <c r="E17" s="68">
        <f t="shared" si="1"/>
        <v>0</v>
      </c>
    </row>
    <row r="18" spans="1:5" x14ac:dyDescent="0.25">
      <c r="A18" s="73">
        <v>72</v>
      </c>
      <c r="B18" s="10" t="s">
        <v>77</v>
      </c>
      <c r="C18" s="78">
        <v>14546</v>
      </c>
      <c r="D18" s="78">
        <v>15058</v>
      </c>
      <c r="E18" s="68">
        <f t="shared" si="1"/>
        <v>3.5198680049498145E-2</v>
      </c>
    </row>
    <row r="19" spans="1:5" x14ac:dyDescent="0.25">
      <c r="A19" s="73">
        <v>73</v>
      </c>
      <c r="B19" s="10" t="s">
        <v>78</v>
      </c>
      <c r="C19" s="78">
        <v>21416</v>
      </c>
      <c r="D19" s="78">
        <v>18684</v>
      </c>
      <c r="E19" s="68">
        <f t="shared" si="1"/>
        <v>-0.12756817332835263</v>
      </c>
    </row>
    <row r="20" spans="1:5" x14ac:dyDescent="0.25">
      <c r="A20" s="73">
        <v>74</v>
      </c>
      <c r="B20" s="10" t="s">
        <v>33</v>
      </c>
      <c r="C20" s="78">
        <v>26880</v>
      </c>
      <c r="D20" s="78">
        <v>27888</v>
      </c>
      <c r="E20" s="68">
        <f t="shared" si="1"/>
        <v>3.7499999999999999E-2</v>
      </c>
    </row>
    <row r="21" spans="1:5" x14ac:dyDescent="0.25">
      <c r="A21" s="73">
        <v>75</v>
      </c>
      <c r="B21" s="10" t="s">
        <v>79</v>
      </c>
      <c r="C21" s="78">
        <v>500</v>
      </c>
      <c r="D21" s="78">
        <v>500</v>
      </c>
      <c r="E21" s="68">
        <f t="shared" si="1"/>
        <v>0</v>
      </c>
    </row>
    <row r="22" spans="1:5" x14ac:dyDescent="0.25">
      <c r="A22" s="73">
        <v>76</v>
      </c>
      <c r="B22" s="10" t="s">
        <v>96</v>
      </c>
      <c r="C22" s="78">
        <v>500</v>
      </c>
      <c r="D22" s="78">
        <v>500</v>
      </c>
      <c r="E22" s="68">
        <f t="shared" si="1"/>
        <v>0</v>
      </c>
    </row>
    <row r="23" spans="1:5" x14ac:dyDescent="0.25">
      <c r="A23" s="73">
        <v>77</v>
      </c>
      <c r="B23" s="10" t="s">
        <v>80</v>
      </c>
      <c r="C23" s="78">
        <v>500</v>
      </c>
      <c r="D23" s="78">
        <v>500</v>
      </c>
      <c r="E23" s="68">
        <f t="shared" si="1"/>
        <v>0</v>
      </c>
    </row>
    <row r="24" spans="1:5" x14ac:dyDescent="0.25">
      <c r="A24" s="73">
        <v>78</v>
      </c>
      <c r="B24" s="10" t="s">
        <v>81</v>
      </c>
      <c r="C24" s="78">
        <v>600</v>
      </c>
      <c r="D24" s="78">
        <v>600</v>
      </c>
      <c r="E24" s="68">
        <f t="shared" si="1"/>
        <v>0</v>
      </c>
    </row>
    <row r="25" spans="1:5" x14ac:dyDescent="0.25">
      <c r="A25" s="73">
        <v>79</v>
      </c>
      <c r="B25" s="10" t="s">
        <v>82</v>
      </c>
      <c r="C25" s="78">
        <v>1000</v>
      </c>
      <c r="D25" s="78">
        <v>1000</v>
      </c>
      <c r="E25" s="68">
        <f t="shared" si="1"/>
        <v>0</v>
      </c>
    </row>
    <row r="26" spans="1:5" x14ac:dyDescent="0.25">
      <c r="A26" s="73">
        <v>80</v>
      </c>
      <c r="B26" s="10" t="s">
        <v>83</v>
      </c>
      <c r="C26" s="78">
        <v>1000</v>
      </c>
      <c r="D26" s="78">
        <v>1000</v>
      </c>
      <c r="E26" s="68">
        <f t="shared" si="1"/>
        <v>0</v>
      </c>
    </row>
    <row r="27" spans="1:5" x14ac:dyDescent="0.25">
      <c r="A27" s="73">
        <v>81</v>
      </c>
      <c r="B27" s="10" t="s">
        <v>84</v>
      </c>
      <c r="C27" s="78">
        <v>500</v>
      </c>
      <c r="D27" s="78">
        <v>500</v>
      </c>
      <c r="E27" s="68">
        <f t="shared" si="1"/>
        <v>0</v>
      </c>
    </row>
    <row r="28" spans="1:5" x14ac:dyDescent="0.25">
      <c r="A28" s="73">
        <v>82</v>
      </c>
      <c r="B28" s="10" t="s">
        <v>85</v>
      </c>
      <c r="C28" s="78">
        <v>10000</v>
      </c>
      <c r="D28" s="78">
        <v>10000</v>
      </c>
      <c r="E28" s="68">
        <f t="shared" si="1"/>
        <v>0</v>
      </c>
    </row>
    <row r="29" spans="1:5" x14ac:dyDescent="0.25">
      <c r="A29" s="73">
        <v>83</v>
      </c>
      <c r="B29" s="10" t="s">
        <v>86</v>
      </c>
      <c r="C29" s="78">
        <v>600</v>
      </c>
      <c r="D29" s="78">
        <v>400</v>
      </c>
      <c r="E29" s="68">
        <f t="shared" si="1"/>
        <v>-0.33333333333333331</v>
      </c>
    </row>
    <row r="30" spans="1:5" x14ac:dyDescent="0.25">
      <c r="A30" s="73">
        <v>84</v>
      </c>
      <c r="B30" s="10" t="s">
        <v>87</v>
      </c>
      <c r="C30" s="78">
        <v>1200</v>
      </c>
      <c r="D30" s="78">
        <v>1000</v>
      </c>
      <c r="E30" s="68">
        <f t="shared" si="1"/>
        <v>-0.16666666666666666</v>
      </c>
    </row>
    <row r="31" spans="1:5" x14ac:dyDescent="0.25">
      <c r="A31" s="73">
        <v>85</v>
      </c>
      <c r="B31" s="10" t="s">
        <v>88</v>
      </c>
      <c r="C31" s="78">
        <v>2500</v>
      </c>
      <c r="D31" s="78">
        <v>2500</v>
      </c>
      <c r="E31" s="68">
        <f t="shared" si="1"/>
        <v>0</v>
      </c>
    </row>
    <row r="32" spans="1:5" x14ac:dyDescent="0.25">
      <c r="A32" s="73">
        <v>86</v>
      </c>
      <c r="B32" s="10" t="s">
        <v>89</v>
      </c>
      <c r="C32" s="78">
        <v>1500</v>
      </c>
      <c r="D32" s="78">
        <v>2000</v>
      </c>
      <c r="E32" s="68">
        <f t="shared" si="1"/>
        <v>0.33333333333333331</v>
      </c>
    </row>
    <row r="33" spans="1:5" x14ac:dyDescent="0.25">
      <c r="A33" s="74"/>
      <c r="B33" s="23"/>
      <c r="E33" s="24"/>
    </row>
    <row r="34" spans="1:5" x14ac:dyDescent="0.25">
      <c r="A34" s="74"/>
      <c r="B34" s="23"/>
      <c r="E34" s="24"/>
    </row>
    <row r="35" spans="1:5" ht="45" x14ac:dyDescent="0.25">
      <c r="A35" s="73"/>
      <c r="B35" s="1" t="s">
        <v>26</v>
      </c>
      <c r="C35" s="53" t="s">
        <v>244</v>
      </c>
      <c r="D35" s="53" t="s">
        <v>252</v>
      </c>
      <c r="E35" s="52" t="s">
        <v>260</v>
      </c>
    </row>
    <row r="36" spans="1:5" x14ac:dyDescent="0.25">
      <c r="A36" s="73">
        <v>87</v>
      </c>
      <c r="B36" s="10" t="s">
        <v>90</v>
      </c>
      <c r="C36" s="78">
        <v>4500</v>
      </c>
      <c r="D36" s="78">
        <v>4500</v>
      </c>
      <c r="E36" s="68">
        <f t="shared" ref="E36:E46" si="2">(D36-C36)/C36</f>
        <v>0</v>
      </c>
    </row>
    <row r="37" spans="1:5" x14ac:dyDescent="0.25">
      <c r="A37" s="73">
        <v>88</v>
      </c>
      <c r="B37" s="10" t="s">
        <v>91</v>
      </c>
      <c r="C37" s="78">
        <v>3000</v>
      </c>
      <c r="D37" s="78">
        <v>3000</v>
      </c>
      <c r="E37" s="68">
        <f t="shared" si="2"/>
        <v>0</v>
      </c>
    </row>
    <row r="38" spans="1:5" x14ac:dyDescent="0.25">
      <c r="A38" s="73">
        <v>89</v>
      </c>
      <c r="B38" s="10" t="s">
        <v>16</v>
      </c>
      <c r="C38" s="81">
        <v>1200</v>
      </c>
      <c r="D38" s="81">
        <v>1200</v>
      </c>
      <c r="E38" s="68">
        <f t="shared" si="2"/>
        <v>0</v>
      </c>
    </row>
    <row r="39" spans="1:5" x14ac:dyDescent="0.25">
      <c r="A39" s="73">
        <v>90</v>
      </c>
      <c r="B39" s="10" t="s">
        <v>92</v>
      </c>
      <c r="C39" s="78">
        <v>3500</v>
      </c>
      <c r="D39" s="78">
        <v>3500</v>
      </c>
      <c r="E39" s="68">
        <f t="shared" si="2"/>
        <v>0</v>
      </c>
    </row>
    <row r="40" spans="1:5" x14ac:dyDescent="0.25">
      <c r="A40" s="73">
        <v>91</v>
      </c>
      <c r="B40" s="10" t="s">
        <v>93</v>
      </c>
      <c r="C40" s="78">
        <v>500</v>
      </c>
      <c r="D40" s="78">
        <v>500</v>
      </c>
      <c r="E40" s="68">
        <f t="shared" si="2"/>
        <v>0</v>
      </c>
    </row>
    <row r="41" spans="1:5" x14ac:dyDescent="0.25">
      <c r="A41" s="73">
        <v>92</v>
      </c>
      <c r="B41" s="10" t="s">
        <v>94</v>
      </c>
      <c r="C41" s="78">
        <v>750</v>
      </c>
      <c r="D41" s="78">
        <v>750</v>
      </c>
      <c r="E41" s="68">
        <f t="shared" si="2"/>
        <v>0</v>
      </c>
    </row>
    <row r="42" spans="1:5" x14ac:dyDescent="0.25">
      <c r="A42" s="89">
        <v>93</v>
      </c>
      <c r="B42" s="90" t="s">
        <v>42</v>
      </c>
      <c r="C42" s="91">
        <v>1000</v>
      </c>
      <c r="D42" s="91">
        <v>1000</v>
      </c>
      <c r="E42" s="92">
        <f t="shared" si="2"/>
        <v>0</v>
      </c>
    </row>
    <row r="43" spans="1:5" x14ac:dyDescent="0.25">
      <c r="A43" s="95"/>
      <c r="B43" s="23"/>
      <c r="C43" s="100"/>
      <c r="D43" s="100"/>
      <c r="E43" s="96"/>
    </row>
    <row r="44" spans="1:5" x14ac:dyDescent="0.25">
      <c r="A44" s="97"/>
      <c r="B44" s="69"/>
      <c r="C44" s="101"/>
      <c r="D44" s="101"/>
      <c r="E44" s="99"/>
    </row>
    <row r="45" spans="1:5" x14ac:dyDescent="0.25">
      <c r="A45" s="73">
        <v>94</v>
      </c>
      <c r="B45" s="10" t="s">
        <v>43</v>
      </c>
      <c r="C45" s="78">
        <v>800</v>
      </c>
      <c r="D45" s="78">
        <v>800</v>
      </c>
      <c r="E45" s="68">
        <f t="shared" si="2"/>
        <v>0</v>
      </c>
    </row>
    <row r="46" spans="1:5" x14ac:dyDescent="0.25">
      <c r="A46" s="73">
        <v>95</v>
      </c>
      <c r="B46" s="10" t="s">
        <v>95</v>
      </c>
      <c r="C46" s="78">
        <v>880</v>
      </c>
      <c r="D46" s="78">
        <v>880</v>
      </c>
      <c r="E46" s="68">
        <f t="shared" si="2"/>
        <v>0</v>
      </c>
    </row>
    <row r="47" spans="1:5" x14ac:dyDescent="0.25">
      <c r="A47" s="73"/>
      <c r="B47" s="5" t="s">
        <v>66</v>
      </c>
      <c r="C47" s="9">
        <f>SUM(C15:C32)+SUM(C36:C46)</f>
        <v>289520</v>
      </c>
      <c r="D47" s="9">
        <f>SUM(D15:D32)+SUM(D36:D46)</f>
        <v>295091</v>
      </c>
      <c r="E47" s="68">
        <f>(D47-C47)/C47</f>
        <v>1.924219397623653E-2</v>
      </c>
    </row>
    <row r="48" spans="1:5" x14ac:dyDescent="0.25">
      <c r="B48" s="13"/>
      <c r="C48" s="46"/>
      <c r="D48" s="46"/>
      <c r="E48" s="13"/>
    </row>
    <row r="49" spans="2:5" x14ac:dyDescent="0.25">
      <c r="B49" s="23"/>
      <c r="E49" s="23"/>
    </row>
    <row r="50" spans="2:5" x14ac:dyDescent="0.25">
      <c r="B50" s="14"/>
      <c r="E50" s="14"/>
    </row>
    <row r="51" spans="2:5" ht="45" x14ac:dyDescent="0.25">
      <c r="B51" s="66" t="s">
        <v>67</v>
      </c>
      <c r="C51" s="53" t="s">
        <v>244</v>
      </c>
      <c r="D51" s="53" t="s">
        <v>252</v>
      </c>
      <c r="E51" s="52" t="s">
        <v>260</v>
      </c>
    </row>
    <row r="52" spans="2:5" x14ac:dyDescent="0.25">
      <c r="B52" s="10" t="s">
        <v>59</v>
      </c>
      <c r="C52" s="3">
        <f>C11</f>
        <v>51000</v>
      </c>
      <c r="D52" s="9">
        <f>D11</f>
        <v>48000</v>
      </c>
      <c r="E52" s="68">
        <f>(D52-C52)/C52</f>
        <v>-5.8823529411764705E-2</v>
      </c>
    </row>
    <row r="53" spans="2:5" x14ac:dyDescent="0.25">
      <c r="B53" s="10" t="s">
        <v>60</v>
      </c>
      <c r="C53" s="3">
        <f>C47</f>
        <v>289520</v>
      </c>
      <c r="D53" s="9">
        <f>D47</f>
        <v>295091</v>
      </c>
      <c r="E53" s="68">
        <f>(D53-C53)/C53</f>
        <v>1.924219397623653E-2</v>
      </c>
    </row>
    <row r="54" spans="2:5" x14ac:dyDescent="0.25">
      <c r="B54" s="5" t="s">
        <v>61</v>
      </c>
      <c r="C54" s="9">
        <f>C52-C53</f>
        <v>-238520</v>
      </c>
      <c r="D54" s="9">
        <f>D52-D53</f>
        <v>-247091</v>
      </c>
      <c r="E54" s="68">
        <f>E52-E53</f>
        <v>-7.8065723388001232E-2</v>
      </c>
    </row>
    <row r="55" spans="2:5" x14ac:dyDescent="0.25">
      <c r="B55" s="23"/>
      <c r="C55" s="46"/>
      <c r="D55" s="46"/>
      <c r="E55" s="23"/>
    </row>
  </sheetData>
  <printOptions horizontalCentered="1"/>
  <pageMargins left="0.7" right="0.657407407407407" top="0.75" bottom="0.5" header="0.3" footer="0.3"/>
  <pageSetup orientation="portrait" r:id="rId1"/>
  <headerFooter>
    <oddHeader xml:space="preserve">&amp;CTown of Stanley
Budget Review
Police Department&amp;R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view="pageLayout" zoomScale="90" zoomScaleNormal="100" zoomScalePageLayoutView="90" workbookViewId="0">
      <selection activeCell="D30" sqref="D30"/>
    </sheetView>
  </sheetViews>
  <sheetFormatPr defaultRowHeight="15" x14ac:dyDescent="0.25"/>
  <cols>
    <col min="1" max="1" width="7.140625" customWidth="1"/>
    <col min="2" max="2" width="21.140625" customWidth="1"/>
    <col min="3" max="3" width="15" customWidth="1"/>
    <col min="4" max="4" width="17.42578125" customWidth="1"/>
    <col min="5" max="5" width="17.5703125" customWidth="1"/>
  </cols>
  <sheetData>
    <row r="2" spans="1:5" ht="3.75" customHeight="1" x14ac:dyDescent="0.25"/>
    <row r="3" spans="1:5" ht="39" customHeight="1" x14ac:dyDescent="0.25">
      <c r="A3" s="72"/>
      <c r="B3" s="18" t="s">
        <v>0</v>
      </c>
      <c r="C3" s="53" t="s">
        <v>244</v>
      </c>
      <c r="D3" s="53" t="s">
        <v>253</v>
      </c>
      <c r="E3" s="52" t="s">
        <v>260</v>
      </c>
    </row>
    <row r="4" spans="1:5" x14ac:dyDescent="0.25">
      <c r="A4" s="73">
        <v>96</v>
      </c>
      <c r="B4" s="12" t="s">
        <v>100</v>
      </c>
      <c r="C4" s="63">
        <v>146000</v>
      </c>
      <c r="D4" s="63">
        <v>146000</v>
      </c>
      <c r="E4" s="68">
        <f>(D4-C4)/C4</f>
        <v>0</v>
      </c>
    </row>
    <row r="5" spans="1:5" x14ac:dyDescent="0.25">
      <c r="A5" s="73">
        <v>97</v>
      </c>
      <c r="B5" s="12" t="s">
        <v>101</v>
      </c>
      <c r="C5" s="80">
        <v>1080</v>
      </c>
      <c r="D5" s="80">
        <v>1080</v>
      </c>
      <c r="E5" s="68">
        <f t="shared" ref="E5:E6" si="0">(D5-C5)/C5</f>
        <v>0</v>
      </c>
    </row>
    <row r="6" spans="1:5" x14ac:dyDescent="0.25">
      <c r="A6" s="73">
        <v>98</v>
      </c>
      <c r="B6" s="12" t="s">
        <v>102</v>
      </c>
      <c r="C6" s="80">
        <v>5234</v>
      </c>
      <c r="D6" s="80">
        <f>10000+2716</f>
        <v>12716</v>
      </c>
      <c r="E6" s="68">
        <f t="shared" si="0"/>
        <v>1.4294994268246084</v>
      </c>
    </row>
    <row r="7" spans="1:5" x14ac:dyDescent="0.25">
      <c r="A7" s="73"/>
      <c r="B7" s="12" t="s">
        <v>167</v>
      </c>
      <c r="C7" s="80"/>
      <c r="D7" s="80"/>
      <c r="E7" s="68"/>
    </row>
    <row r="8" spans="1:5" x14ac:dyDescent="0.25">
      <c r="A8" s="73"/>
      <c r="B8" s="12" t="s">
        <v>250</v>
      </c>
      <c r="C8" s="80"/>
      <c r="D8" s="80">
        <v>10000</v>
      </c>
      <c r="E8" s="68"/>
    </row>
    <row r="9" spans="1:5" x14ac:dyDescent="0.25">
      <c r="A9" s="73"/>
      <c r="B9" s="20" t="s">
        <v>97</v>
      </c>
      <c r="C9" s="21">
        <f t="shared" ref="C9" si="1">SUM(C4:C8)</f>
        <v>152314</v>
      </c>
      <c r="D9" s="21">
        <f>SUM(D4:D8)</f>
        <v>169796</v>
      </c>
      <c r="E9" s="71">
        <f>(D9-C9)/C9</f>
        <v>0.11477605472904658</v>
      </c>
    </row>
    <row r="10" spans="1:5" ht="3.75" customHeight="1" x14ac:dyDescent="0.25">
      <c r="A10" s="74"/>
      <c r="B10" s="16"/>
      <c r="E10" s="13"/>
    </row>
    <row r="11" spans="1:5" ht="2.25" hidden="1" customHeight="1" x14ac:dyDescent="0.25">
      <c r="A11" s="74"/>
      <c r="B11" s="16"/>
      <c r="E11" s="14"/>
    </row>
    <row r="12" spans="1:5" ht="33" customHeight="1" x14ac:dyDescent="0.25">
      <c r="A12" s="73"/>
      <c r="B12" s="1" t="s">
        <v>26</v>
      </c>
      <c r="C12" s="53" t="s">
        <v>244</v>
      </c>
      <c r="D12" s="53" t="s">
        <v>253</v>
      </c>
      <c r="E12" s="52" t="s">
        <v>260</v>
      </c>
    </row>
    <row r="13" spans="1:5" x14ac:dyDescent="0.25">
      <c r="A13" s="73">
        <v>99</v>
      </c>
      <c r="B13" s="12" t="s">
        <v>103</v>
      </c>
      <c r="C13" s="78">
        <v>26000</v>
      </c>
      <c r="D13" s="78">
        <v>30000</v>
      </c>
      <c r="E13" s="68">
        <f t="shared" ref="E13:E28" si="2">(D13-C13)/C13</f>
        <v>0.15384615384615385</v>
      </c>
    </row>
    <row r="14" spans="1:5" x14ac:dyDescent="0.25">
      <c r="A14" s="73">
        <v>100</v>
      </c>
      <c r="B14" s="12" t="s">
        <v>87</v>
      </c>
      <c r="C14" s="78">
        <v>2000</v>
      </c>
      <c r="D14" s="78">
        <f>2000-565</f>
        <v>1435</v>
      </c>
      <c r="E14" s="68">
        <f t="shared" si="2"/>
        <v>-0.28249999999999997</v>
      </c>
    </row>
    <row r="15" spans="1:5" x14ac:dyDescent="0.25">
      <c r="A15" s="73">
        <v>101</v>
      </c>
      <c r="B15" s="12" t="s">
        <v>104</v>
      </c>
      <c r="C15" s="78">
        <v>500</v>
      </c>
      <c r="D15" s="78">
        <v>500</v>
      </c>
      <c r="E15" s="68">
        <f t="shared" si="2"/>
        <v>0</v>
      </c>
    </row>
    <row r="16" spans="1:5" x14ac:dyDescent="0.25">
      <c r="A16" s="73">
        <v>102</v>
      </c>
      <c r="B16" s="12" t="s">
        <v>105</v>
      </c>
      <c r="C16" s="78">
        <v>2500</v>
      </c>
      <c r="D16" s="78">
        <v>2500</v>
      </c>
      <c r="E16" s="68">
        <f t="shared" si="2"/>
        <v>0</v>
      </c>
    </row>
    <row r="17" spans="1:5" x14ac:dyDescent="0.25">
      <c r="A17" s="73">
        <v>103</v>
      </c>
      <c r="B17" s="12" t="s">
        <v>106</v>
      </c>
      <c r="C17" s="78">
        <v>500</v>
      </c>
      <c r="D17" s="78">
        <v>500</v>
      </c>
      <c r="E17" s="68">
        <f t="shared" si="2"/>
        <v>0</v>
      </c>
    </row>
    <row r="18" spans="1:5" x14ac:dyDescent="0.25">
      <c r="A18" s="73">
        <v>104</v>
      </c>
      <c r="B18" s="12" t="s">
        <v>107</v>
      </c>
      <c r="C18" s="78">
        <v>1000</v>
      </c>
      <c r="D18" s="78">
        <v>1000</v>
      </c>
      <c r="E18" s="68">
        <f t="shared" si="2"/>
        <v>0</v>
      </c>
    </row>
    <row r="19" spans="1:5" x14ac:dyDescent="0.25">
      <c r="A19" s="73">
        <v>105</v>
      </c>
      <c r="B19" s="12" t="s">
        <v>108</v>
      </c>
      <c r="C19" s="78">
        <v>1000</v>
      </c>
      <c r="D19" s="78">
        <v>1000</v>
      </c>
      <c r="E19" s="68">
        <f t="shared" si="2"/>
        <v>0</v>
      </c>
    </row>
    <row r="20" spans="1:5" x14ac:dyDescent="0.25">
      <c r="A20" s="73">
        <v>106</v>
      </c>
      <c r="B20" s="12" t="s">
        <v>249</v>
      </c>
      <c r="C20" s="78">
        <v>1500</v>
      </c>
      <c r="D20" s="78">
        <v>1500</v>
      </c>
      <c r="E20" s="68">
        <f t="shared" si="2"/>
        <v>0</v>
      </c>
    </row>
    <row r="21" spans="1:5" x14ac:dyDescent="0.25">
      <c r="A21" s="73">
        <v>107</v>
      </c>
      <c r="B21" s="12" t="s">
        <v>88</v>
      </c>
      <c r="C21" s="78">
        <v>1000</v>
      </c>
      <c r="D21" s="78">
        <v>1000</v>
      </c>
      <c r="E21" s="68">
        <f t="shared" si="2"/>
        <v>0</v>
      </c>
    </row>
    <row r="22" spans="1:5" x14ac:dyDescent="0.25">
      <c r="A22" s="73">
        <v>108</v>
      </c>
      <c r="B22" s="12" t="s">
        <v>114</v>
      </c>
      <c r="C22" s="78">
        <v>500</v>
      </c>
      <c r="D22" s="78">
        <v>300</v>
      </c>
      <c r="E22" s="68">
        <f>(D22-C22)/C22</f>
        <v>-0.4</v>
      </c>
    </row>
    <row r="23" spans="1:5" x14ac:dyDescent="0.25">
      <c r="A23" s="73">
        <v>109</v>
      </c>
      <c r="B23" s="12" t="s">
        <v>228</v>
      </c>
      <c r="C23" s="78">
        <v>700</v>
      </c>
      <c r="D23" s="78">
        <v>1000</v>
      </c>
      <c r="E23" s="68">
        <f t="shared" si="2"/>
        <v>0.42857142857142855</v>
      </c>
    </row>
    <row r="24" spans="1:5" x14ac:dyDescent="0.25">
      <c r="A24" s="73">
        <v>110</v>
      </c>
      <c r="B24" s="12" t="s">
        <v>109</v>
      </c>
      <c r="C24" s="78">
        <v>2000</v>
      </c>
      <c r="D24" s="78">
        <v>2000</v>
      </c>
      <c r="E24" s="68">
        <f t="shared" si="2"/>
        <v>0</v>
      </c>
    </row>
    <row r="25" spans="1:5" x14ac:dyDescent="0.25">
      <c r="A25" s="73">
        <v>111</v>
      </c>
      <c r="B25" s="12" t="s">
        <v>110</v>
      </c>
      <c r="C25" s="78">
        <v>500</v>
      </c>
      <c r="D25" s="78">
        <v>0</v>
      </c>
      <c r="E25" s="68">
        <f t="shared" si="2"/>
        <v>-1</v>
      </c>
    </row>
    <row r="26" spans="1:5" x14ac:dyDescent="0.25">
      <c r="A26" s="73">
        <v>112</v>
      </c>
      <c r="B26" s="12" t="s">
        <v>102</v>
      </c>
      <c r="C26" s="78">
        <v>1000</v>
      </c>
      <c r="D26" s="78">
        <v>1000</v>
      </c>
      <c r="E26" s="68">
        <f t="shared" si="2"/>
        <v>0</v>
      </c>
    </row>
    <row r="27" spans="1:5" x14ac:dyDescent="0.25">
      <c r="A27" s="73">
        <v>113</v>
      </c>
      <c r="B27" s="12" t="s">
        <v>111</v>
      </c>
      <c r="C27" s="78">
        <v>1000</v>
      </c>
      <c r="D27" s="78">
        <v>1000</v>
      </c>
      <c r="E27" s="68">
        <f t="shared" si="2"/>
        <v>0</v>
      </c>
    </row>
    <row r="28" spans="1:5" x14ac:dyDescent="0.25">
      <c r="A28" s="73">
        <v>114</v>
      </c>
      <c r="B28" s="12" t="s">
        <v>113</v>
      </c>
      <c r="C28" s="78">
        <v>97500</v>
      </c>
      <c r="D28" s="78">
        <v>98000</v>
      </c>
      <c r="E28" s="68">
        <f t="shared" si="2"/>
        <v>5.1282051282051282E-3</v>
      </c>
    </row>
    <row r="29" spans="1:5" x14ac:dyDescent="0.25">
      <c r="A29" s="73">
        <v>115</v>
      </c>
      <c r="B29" s="12" t="s">
        <v>112</v>
      </c>
      <c r="C29" s="3"/>
      <c r="D29" s="3"/>
      <c r="E29" s="68"/>
    </row>
    <row r="30" spans="1:5" x14ac:dyDescent="0.25">
      <c r="A30" s="73">
        <v>116</v>
      </c>
      <c r="B30" s="12" t="s">
        <v>250</v>
      </c>
      <c r="C30" s="72"/>
      <c r="D30" s="3">
        <v>10000</v>
      </c>
      <c r="E30" s="68"/>
    </row>
    <row r="31" spans="1:5" x14ac:dyDescent="0.25">
      <c r="A31" s="73"/>
      <c r="B31" s="5" t="s">
        <v>98</v>
      </c>
      <c r="C31" s="44">
        <f t="shared" ref="C31" si="3">SUM((C13:C30))</f>
        <v>139200</v>
      </c>
      <c r="D31" s="44">
        <f>SUM((D13:D30))</f>
        <v>152735</v>
      </c>
      <c r="E31" s="71">
        <f>(D31-C31)/C31</f>
        <v>9.7234195402298856E-2</v>
      </c>
    </row>
    <row r="32" spans="1:5" ht="3.6" customHeight="1" x14ac:dyDescent="0.25">
      <c r="B32" s="23"/>
      <c r="E32" s="24"/>
    </row>
    <row r="33" spans="2:5" ht="1.1499999999999999" hidden="1" customHeight="1" x14ac:dyDescent="0.25">
      <c r="B33" s="23"/>
      <c r="E33" s="24"/>
    </row>
    <row r="34" spans="2:5" ht="31.5" customHeight="1" x14ac:dyDescent="0.25">
      <c r="B34" s="17" t="s">
        <v>99</v>
      </c>
      <c r="C34" s="53" t="s">
        <v>244</v>
      </c>
      <c r="D34" s="53" t="s">
        <v>253</v>
      </c>
      <c r="E34" s="52" t="s">
        <v>260</v>
      </c>
    </row>
    <row r="35" spans="2:5" x14ac:dyDescent="0.25">
      <c r="B35" s="12" t="s">
        <v>59</v>
      </c>
      <c r="C35" s="3">
        <f>C9</f>
        <v>152314</v>
      </c>
      <c r="D35" s="3">
        <f>D9</f>
        <v>169796</v>
      </c>
      <c r="E35" s="68">
        <f t="shared" ref="E35:E36" si="4">(D35-C35)/C35</f>
        <v>0.11477605472904658</v>
      </c>
    </row>
    <row r="36" spans="2:5" x14ac:dyDescent="0.25">
      <c r="B36" s="12" t="s">
        <v>60</v>
      </c>
      <c r="C36" s="3">
        <f>C31</f>
        <v>139200</v>
      </c>
      <c r="D36" s="3">
        <f>D31</f>
        <v>152735</v>
      </c>
      <c r="E36" s="68">
        <f t="shared" si="4"/>
        <v>9.7234195402298856E-2</v>
      </c>
    </row>
    <row r="37" spans="2:5" x14ac:dyDescent="0.25">
      <c r="B37" s="4" t="s">
        <v>231</v>
      </c>
      <c r="C37" s="9">
        <f>C35-C36</f>
        <v>13114</v>
      </c>
      <c r="D37" s="9">
        <f>D35-D36</f>
        <v>17061</v>
      </c>
      <c r="E37" s="71">
        <f>E35-E36</f>
        <v>1.7541859326747719E-2</v>
      </c>
    </row>
    <row r="38" spans="2:5" x14ac:dyDescent="0.25">
      <c r="B38" s="23"/>
      <c r="E38" s="23"/>
    </row>
  </sheetData>
  <printOptions horizontalCentered="1"/>
  <pageMargins left="0.7" right="0.82499999999999996" top="0.75" bottom="0.25" header="0.3" footer="0.3"/>
  <pageSetup orientation="portrait" r:id="rId1"/>
  <headerFooter>
    <oddHeader xml:space="preserve">&amp;CTown of Stanley
Budget Review
Streets Department&amp;R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view="pageLayout" zoomScale="90" zoomScaleNormal="100" zoomScalePageLayoutView="90" workbookViewId="0">
      <selection activeCell="D22" sqref="D22"/>
    </sheetView>
  </sheetViews>
  <sheetFormatPr defaultRowHeight="15" x14ac:dyDescent="0.25"/>
  <cols>
    <col min="1" max="1" width="4.85546875" customWidth="1"/>
    <col min="2" max="2" width="28.85546875" customWidth="1"/>
    <col min="3" max="3" width="14.42578125" customWidth="1"/>
    <col min="4" max="4" width="14.85546875" customWidth="1"/>
    <col min="5" max="5" width="16.5703125" customWidth="1"/>
  </cols>
  <sheetData>
    <row r="2" spans="1:5" ht="9" customHeight="1" x14ac:dyDescent="0.25"/>
    <row r="3" spans="1:5" ht="45" customHeight="1" x14ac:dyDescent="0.25">
      <c r="A3" s="72"/>
      <c r="B3" s="18" t="s">
        <v>0</v>
      </c>
      <c r="C3" s="53" t="s">
        <v>244</v>
      </c>
      <c r="D3" s="53" t="s">
        <v>252</v>
      </c>
      <c r="E3" s="52" t="s">
        <v>260</v>
      </c>
    </row>
    <row r="4" spans="1:5" x14ac:dyDescent="0.25">
      <c r="A4" s="73">
        <v>117</v>
      </c>
      <c r="B4" s="12" t="s">
        <v>115</v>
      </c>
      <c r="C4" s="3">
        <v>2200</v>
      </c>
      <c r="D4" s="3">
        <v>2000</v>
      </c>
      <c r="E4" s="68">
        <f>(D4-C4)/C4</f>
        <v>-9.0909090909090912E-2</v>
      </c>
    </row>
    <row r="5" spans="1:5" x14ac:dyDescent="0.25">
      <c r="A5" s="73">
        <v>118</v>
      </c>
      <c r="B5" s="12" t="s">
        <v>117</v>
      </c>
      <c r="C5" s="3">
        <v>1000</v>
      </c>
      <c r="D5" s="3">
        <v>1000</v>
      </c>
      <c r="E5" s="68">
        <f>(D5-C5)/C5</f>
        <v>0</v>
      </c>
    </row>
    <row r="6" spans="1:5" ht="30" x14ac:dyDescent="0.25">
      <c r="A6" s="73"/>
      <c r="B6" s="20" t="s">
        <v>118</v>
      </c>
      <c r="C6" s="21">
        <f>SUM(C4:C5)</f>
        <v>3200</v>
      </c>
      <c r="D6" s="21">
        <f>SUM(D4:D5)</f>
        <v>3000</v>
      </c>
      <c r="E6" s="68">
        <f>E4-E5</f>
        <v>-9.0909090909090912E-2</v>
      </c>
    </row>
    <row r="7" spans="1:5" x14ac:dyDescent="0.25">
      <c r="A7" s="74"/>
      <c r="B7" s="16"/>
      <c r="E7" s="13"/>
    </row>
    <row r="8" spans="1:5" ht="42" customHeight="1" x14ac:dyDescent="0.25">
      <c r="A8" s="73"/>
      <c r="B8" s="1" t="s">
        <v>26</v>
      </c>
      <c r="C8" s="53" t="s">
        <v>244</v>
      </c>
      <c r="D8" s="53" t="s">
        <v>252</v>
      </c>
      <c r="E8" s="52" t="s">
        <v>260</v>
      </c>
    </row>
    <row r="9" spans="1:5" x14ac:dyDescent="0.25">
      <c r="A9" s="73">
        <v>119</v>
      </c>
      <c r="B9" s="12" t="s">
        <v>74</v>
      </c>
      <c r="C9" s="78">
        <v>37394</v>
      </c>
      <c r="D9" s="78">
        <v>39106</v>
      </c>
      <c r="E9" s="68">
        <f t="shared" ref="E9:E19" si="0">(D9-C9)/C9</f>
        <v>4.5782745895063377E-2</v>
      </c>
    </row>
    <row r="10" spans="1:5" x14ac:dyDescent="0.25">
      <c r="A10" s="73">
        <v>120</v>
      </c>
      <c r="B10" s="12" t="s">
        <v>119</v>
      </c>
      <c r="C10" s="78">
        <v>2861</v>
      </c>
      <c r="D10" s="78">
        <v>2992</v>
      </c>
      <c r="E10" s="68">
        <f t="shared" si="0"/>
        <v>4.5788185948968892E-2</v>
      </c>
    </row>
    <row r="11" spans="1:5" x14ac:dyDescent="0.25">
      <c r="A11" s="73">
        <v>121</v>
      </c>
      <c r="B11" s="12" t="s">
        <v>78</v>
      </c>
      <c r="C11" s="78">
        <v>4864</v>
      </c>
      <c r="D11" s="78">
        <v>4274</v>
      </c>
      <c r="E11" s="68">
        <f t="shared" si="0"/>
        <v>-0.12129934210526316</v>
      </c>
    </row>
    <row r="12" spans="1:5" x14ac:dyDescent="0.25">
      <c r="A12" s="73">
        <v>122</v>
      </c>
      <c r="B12" s="12" t="s">
        <v>33</v>
      </c>
      <c r="C12" s="78">
        <v>6720</v>
      </c>
      <c r="D12" s="78">
        <v>6972</v>
      </c>
      <c r="E12" s="68">
        <f t="shared" si="0"/>
        <v>3.7499999999999999E-2</v>
      </c>
    </row>
    <row r="13" spans="1:5" x14ac:dyDescent="0.25">
      <c r="A13" s="73">
        <v>123</v>
      </c>
      <c r="B13" s="12" t="s">
        <v>51</v>
      </c>
      <c r="C13" s="78">
        <v>600</v>
      </c>
      <c r="D13" s="78">
        <v>600</v>
      </c>
      <c r="E13" s="68">
        <f t="shared" si="0"/>
        <v>0</v>
      </c>
    </row>
    <row r="14" spans="1:5" x14ac:dyDescent="0.25">
      <c r="A14" s="73">
        <v>124</v>
      </c>
      <c r="B14" s="12" t="s">
        <v>120</v>
      </c>
      <c r="C14" s="78">
        <v>1000</v>
      </c>
      <c r="D14" s="78">
        <v>1000</v>
      </c>
      <c r="E14" s="68">
        <f t="shared" si="0"/>
        <v>0</v>
      </c>
    </row>
    <row r="15" spans="1:5" x14ac:dyDescent="0.25">
      <c r="A15" s="73">
        <v>125</v>
      </c>
      <c r="B15" s="12" t="s">
        <v>121</v>
      </c>
      <c r="C15" s="78">
        <v>2000</v>
      </c>
      <c r="D15" s="78">
        <v>2500</v>
      </c>
      <c r="E15" s="68">
        <f t="shared" si="0"/>
        <v>0.25</v>
      </c>
    </row>
    <row r="16" spans="1:5" x14ac:dyDescent="0.25">
      <c r="A16" s="73">
        <v>126</v>
      </c>
      <c r="B16" s="12" t="s">
        <v>122</v>
      </c>
      <c r="C16" s="78">
        <v>1000</v>
      </c>
      <c r="D16" s="78">
        <v>1000</v>
      </c>
      <c r="E16" s="68">
        <f t="shared" si="0"/>
        <v>0</v>
      </c>
    </row>
    <row r="17" spans="1:5" x14ac:dyDescent="0.25">
      <c r="A17" s="73">
        <v>127</v>
      </c>
      <c r="B17" s="12" t="s">
        <v>123</v>
      </c>
      <c r="C17" s="78">
        <v>1000</v>
      </c>
      <c r="D17" s="78">
        <v>1000</v>
      </c>
      <c r="E17" s="68">
        <f t="shared" si="0"/>
        <v>0</v>
      </c>
    </row>
    <row r="18" spans="1:5" x14ac:dyDescent="0.25">
      <c r="A18" s="73">
        <v>128</v>
      </c>
      <c r="B18" s="12" t="s">
        <v>124</v>
      </c>
      <c r="C18" s="78">
        <v>1000</v>
      </c>
      <c r="D18" s="78">
        <v>1000</v>
      </c>
      <c r="E18" s="68">
        <f t="shared" si="0"/>
        <v>0</v>
      </c>
    </row>
    <row r="19" spans="1:5" x14ac:dyDescent="0.25">
      <c r="A19" s="72"/>
      <c r="B19" s="4" t="s">
        <v>132</v>
      </c>
      <c r="C19" s="48">
        <f>SUM(C9:C18)</f>
        <v>58439</v>
      </c>
      <c r="D19" s="48">
        <f>SUM(D9:D18)</f>
        <v>60444</v>
      </c>
      <c r="E19" s="68">
        <f t="shared" si="0"/>
        <v>3.4309279761802904E-2</v>
      </c>
    </row>
    <row r="20" spans="1:5" ht="11.45" customHeight="1" x14ac:dyDescent="0.25">
      <c r="B20" s="16"/>
      <c r="E20" s="16"/>
    </row>
    <row r="21" spans="1:5" ht="11.45" customHeight="1" x14ac:dyDescent="0.25">
      <c r="B21" s="16"/>
      <c r="E21" s="16"/>
    </row>
    <row r="22" spans="1:5" ht="44.25" customHeight="1" x14ac:dyDescent="0.25">
      <c r="B22" s="17" t="s">
        <v>125</v>
      </c>
      <c r="C22" s="53" t="s">
        <v>244</v>
      </c>
      <c r="D22" s="53" t="s">
        <v>252</v>
      </c>
      <c r="E22" s="52" t="s">
        <v>260</v>
      </c>
    </row>
    <row r="23" spans="1:5" x14ac:dyDescent="0.25">
      <c r="B23" s="12" t="s">
        <v>59</v>
      </c>
      <c r="C23" s="3">
        <f>C6</f>
        <v>3200</v>
      </c>
      <c r="D23" s="48">
        <f>D6</f>
        <v>3000</v>
      </c>
      <c r="E23" s="68">
        <f t="shared" ref="E23:E24" si="1">(D23-C23)/C23</f>
        <v>-6.25E-2</v>
      </c>
    </row>
    <row r="24" spans="1:5" x14ac:dyDescent="0.25">
      <c r="B24" s="12" t="s">
        <v>60</v>
      </c>
      <c r="C24" s="3">
        <f>C19</f>
        <v>58439</v>
      </c>
      <c r="D24" s="48">
        <f>D19</f>
        <v>60444</v>
      </c>
      <c r="E24" s="68">
        <f t="shared" si="1"/>
        <v>3.4309279761802904E-2</v>
      </c>
    </row>
    <row r="25" spans="1:5" x14ac:dyDescent="0.25">
      <c r="B25" s="4" t="s">
        <v>61</v>
      </c>
      <c r="C25" s="9">
        <f>C23-C24</f>
        <v>-55239</v>
      </c>
      <c r="D25" s="9">
        <f>D23-D24</f>
        <v>-57444</v>
      </c>
      <c r="E25" s="71">
        <f>E23-E24</f>
        <v>-9.6809279761802897E-2</v>
      </c>
    </row>
    <row r="26" spans="1:5" x14ac:dyDescent="0.25">
      <c r="B26" s="23"/>
      <c r="E26" s="23"/>
    </row>
  </sheetData>
  <printOptions horizontalCentered="1"/>
  <pageMargins left="0.7" right="0.15046296296296299" top="0.75" bottom="0.25" header="0.3" footer="0.3"/>
  <pageSetup orientation="portrait" r:id="rId1"/>
  <headerFooter>
    <oddHeader xml:space="preserve">&amp;CTown of Stanley
Budget Review
General Recreation Department&amp;R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4"/>
  <sheetViews>
    <sheetView view="pageLayout" zoomScale="90" zoomScaleNormal="100" zoomScalePageLayoutView="90" workbookViewId="0">
      <selection activeCell="D14" sqref="D14"/>
    </sheetView>
  </sheetViews>
  <sheetFormatPr defaultRowHeight="15" x14ac:dyDescent="0.25"/>
  <cols>
    <col min="1" max="1" width="6.42578125" customWidth="1"/>
    <col min="2" max="2" width="23.7109375" customWidth="1"/>
    <col min="3" max="3" width="0.85546875" hidden="1" customWidth="1"/>
    <col min="4" max="4" width="15.7109375" customWidth="1"/>
    <col min="5" max="5" width="14.42578125" customWidth="1"/>
    <col min="6" max="6" width="16.85546875" customWidth="1"/>
  </cols>
  <sheetData>
    <row r="3" spans="1:6" ht="45.75" customHeight="1" x14ac:dyDescent="0.25">
      <c r="A3" s="72"/>
      <c r="B3" s="18" t="s">
        <v>0</v>
      </c>
      <c r="C3" s="15"/>
      <c r="D3" s="53" t="s">
        <v>244</v>
      </c>
      <c r="E3" s="53" t="s">
        <v>251</v>
      </c>
      <c r="F3" s="52" t="s">
        <v>260</v>
      </c>
    </row>
    <row r="4" spans="1:6" x14ac:dyDescent="0.25">
      <c r="A4" s="73">
        <v>129</v>
      </c>
      <c r="B4" s="12" t="s">
        <v>126</v>
      </c>
      <c r="C4" s="42"/>
      <c r="D4" s="3">
        <v>16000</v>
      </c>
      <c r="E4" s="3">
        <v>16000</v>
      </c>
      <c r="F4" s="68">
        <f>(E4-D4)/D4</f>
        <v>0</v>
      </c>
    </row>
    <row r="5" spans="1:6" x14ac:dyDescent="0.25">
      <c r="A5" s="73">
        <v>130</v>
      </c>
      <c r="B5" s="12" t="s">
        <v>127</v>
      </c>
      <c r="C5" s="42"/>
      <c r="D5" s="3">
        <v>600</v>
      </c>
      <c r="E5" s="3">
        <v>700</v>
      </c>
      <c r="F5" s="68">
        <f t="shared" ref="F5:F6" si="0">(E5-D5)/D5</f>
        <v>0.16666666666666666</v>
      </c>
    </row>
    <row r="6" spans="1:6" x14ac:dyDescent="0.25">
      <c r="A6" s="73"/>
      <c r="B6" s="12" t="s">
        <v>116</v>
      </c>
      <c r="C6" s="42"/>
      <c r="D6" s="3">
        <v>500</v>
      </c>
      <c r="E6" s="3">
        <v>500</v>
      </c>
      <c r="F6" s="68">
        <f t="shared" si="0"/>
        <v>0</v>
      </c>
    </row>
    <row r="7" spans="1:6" x14ac:dyDescent="0.25">
      <c r="A7" s="73"/>
      <c r="B7" s="20" t="s">
        <v>129</v>
      </c>
      <c r="C7" s="21"/>
      <c r="D7" s="21">
        <f>SUM(D4:D6)</f>
        <v>17100</v>
      </c>
      <c r="E7" s="21">
        <f>SUM(E4:E6)</f>
        <v>17200</v>
      </c>
      <c r="F7" s="71">
        <f>(E7-D7)/D7</f>
        <v>5.8479532163742687E-3</v>
      </c>
    </row>
    <row r="8" spans="1:6" x14ac:dyDescent="0.25">
      <c r="A8" s="74"/>
      <c r="B8" s="16"/>
      <c r="C8" s="13"/>
      <c r="F8" s="13"/>
    </row>
    <row r="9" spans="1:6" x14ac:dyDescent="0.25">
      <c r="A9" s="74"/>
      <c r="B9" s="16"/>
      <c r="C9" s="14"/>
      <c r="F9" s="14"/>
    </row>
    <row r="10" spans="1:6" ht="43.5" customHeight="1" x14ac:dyDescent="0.25">
      <c r="A10" s="73"/>
      <c r="B10" s="1" t="s">
        <v>26</v>
      </c>
      <c r="C10" s="15"/>
      <c r="D10" s="53" t="s">
        <v>244</v>
      </c>
      <c r="E10" s="53" t="s">
        <v>251</v>
      </c>
      <c r="F10" s="52" t="s">
        <v>260</v>
      </c>
    </row>
    <row r="11" spans="1:6" x14ac:dyDescent="0.25">
      <c r="A11" s="73">
        <v>131</v>
      </c>
      <c r="B11" s="12" t="s">
        <v>126</v>
      </c>
      <c r="C11" s="3"/>
      <c r="D11" s="78">
        <v>16000</v>
      </c>
      <c r="E11" s="78">
        <v>16000</v>
      </c>
      <c r="F11" s="68">
        <f t="shared" ref="F11:F14" si="1">(E11-D11)/D11</f>
        <v>0</v>
      </c>
    </row>
    <row r="12" spans="1:6" x14ac:dyDescent="0.25">
      <c r="A12" s="73">
        <v>132</v>
      </c>
      <c r="B12" s="12" t="s">
        <v>128</v>
      </c>
      <c r="C12" s="3"/>
      <c r="D12" s="78">
        <v>3600</v>
      </c>
      <c r="E12" s="78">
        <v>4000</v>
      </c>
      <c r="F12" s="68">
        <f t="shared" si="1"/>
        <v>0.1111111111111111</v>
      </c>
    </row>
    <row r="13" spans="1:6" x14ac:dyDescent="0.25">
      <c r="A13" s="73">
        <v>133</v>
      </c>
      <c r="B13" s="12" t="s">
        <v>232</v>
      </c>
      <c r="C13" s="3"/>
      <c r="D13" s="78">
        <v>2500</v>
      </c>
      <c r="E13" s="78">
        <v>2500</v>
      </c>
      <c r="F13" s="68">
        <f t="shared" si="1"/>
        <v>0</v>
      </c>
    </row>
    <row r="14" spans="1:6" x14ac:dyDescent="0.25">
      <c r="A14" s="73">
        <v>134</v>
      </c>
      <c r="B14" s="12" t="s">
        <v>116</v>
      </c>
      <c r="C14" s="3"/>
      <c r="D14" s="78">
        <v>500</v>
      </c>
      <c r="E14" s="78">
        <v>500</v>
      </c>
      <c r="F14" s="68">
        <f t="shared" si="1"/>
        <v>0</v>
      </c>
    </row>
    <row r="15" spans="1:6" x14ac:dyDescent="0.25">
      <c r="A15" s="73"/>
      <c r="B15" s="4" t="s">
        <v>130</v>
      </c>
      <c r="C15" s="9"/>
      <c r="D15" s="9">
        <f>SUM(D11:D14)</f>
        <v>22600</v>
      </c>
      <c r="E15" s="9">
        <f>SUM(E11:E14)</f>
        <v>23000</v>
      </c>
      <c r="F15" s="71">
        <f>(E15-D15)/D15</f>
        <v>1.7699115044247787E-2</v>
      </c>
    </row>
    <row r="16" spans="1:6" x14ac:dyDescent="0.25">
      <c r="B16" s="16"/>
      <c r="C16" s="13"/>
      <c r="F16" s="13"/>
    </row>
    <row r="17" spans="2:6" x14ac:dyDescent="0.25">
      <c r="B17" s="16"/>
      <c r="C17" s="23"/>
      <c r="F17" s="23"/>
    </row>
    <row r="18" spans="2:6" x14ac:dyDescent="0.25">
      <c r="B18" s="14"/>
      <c r="C18" s="14"/>
      <c r="F18" s="14"/>
    </row>
    <row r="19" spans="2:6" ht="51" customHeight="1" x14ac:dyDescent="0.25">
      <c r="B19" s="17" t="s">
        <v>131</v>
      </c>
      <c r="C19" s="15"/>
      <c r="D19" s="53" t="s">
        <v>244</v>
      </c>
      <c r="E19" s="53" t="s">
        <v>251</v>
      </c>
      <c r="F19" s="52" t="s">
        <v>260</v>
      </c>
    </row>
    <row r="20" spans="2:6" x14ac:dyDescent="0.25">
      <c r="B20" s="12" t="s">
        <v>59</v>
      </c>
      <c r="C20" s="3"/>
      <c r="D20" s="2">
        <f>D7</f>
        <v>17100</v>
      </c>
      <c r="E20" s="2">
        <f>E7</f>
        <v>17200</v>
      </c>
      <c r="F20" s="68">
        <f>(E20-D20)/D20</f>
        <v>5.8479532163742687E-3</v>
      </c>
    </row>
    <row r="21" spans="2:6" x14ac:dyDescent="0.25">
      <c r="B21" s="12" t="s">
        <v>60</v>
      </c>
      <c r="C21" s="3"/>
      <c r="D21" s="2">
        <v>22600</v>
      </c>
      <c r="E21" s="2">
        <f>E15</f>
        <v>23000</v>
      </c>
      <c r="F21" s="68">
        <f t="shared" ref="F21" si="2">(E21-D21)/D21</f>
        <v>1.7699115044247787E-2</v>
      </c>
    </row>
    <row r="22" spans="2:6" ht="15.75" thickBot="1" x14ac:dyDescent="0.3">
      <c r="B22" s="4" t="s">
        <v>61</v>
      </c>
      <c r="C22" s="9"/>
      <c r="D22" s="82">
        <f>D20-D21</f>
        <v>-5500</v>
      </c>
      <c r="E22" s="82">
        <f>E20-E21</f>
        <v>-5800</v>
      </c>
      <c r="F22" s="68">
        <f>F20-F21</f>
        <v>-1.1851161827873519E-2</v>
      </c>
    </row>
    <row r="23" spans="2:6" ht="15.75" thickTop="1" x14ac:dyDescent="0.25">
      <c r="B23" s="23"/>
      <c r="C23" s="23"/>
      <c r="F23" s="23"/>
    </row>
    <row r="24" spans="2:6" x14ac:dyDescent="0.25">
      <c r="B24" s="16"/>
      <c r="C24" s="16"/>
      <c r="F24" s="16"/>
    </row>
  </sheetData>
  <printOptions horizontalCentered="1"/>
  <pageMargins left="0.7" right="0.7" top="0.75" bottom="0.75" header="0.3" footer="0.3"/>
  <pageSetup orientation="landscape" r:id="rId1"/>
  <headerFooter>
    <oddHeader xml:space="preserve">&amp;CTown of Stanley
Budget Review
Tourism Department&amp;R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2"/>
  <sheetViews>
    <sheetView zoomScaleNormal="100" zoomScalePageLayoutView="90" workbookViewId="0">
      <selection activeCell="A15" sqref="A15"/>
    </sheetView>
  </sheetViews>
  <sheetFormatPr defaultRowHeight="15" x14ac:dyDescent="0.25"/>
  <cols>
    <col min="2" max="2" width="25.85546875" customWidth="1"/>
    <col min="3" max="3" width="15.42578125" customWidth="1"/>
    <col min="4" max="4" width="15" customWidth="1"/>
    <col min="5" max="5" width="16.28515625" customWidth="1"/>
    <col min="7" max="7" width="16.140625" customWidth="1"/>
  </cols>
  <sheetData>
    <row r="3" spans="1:5" ht="58.15" customHeight="1" x14ac:dyDescent="0.25">
      <c r="A3" s="72"/>
      <c r="B3" s="18" t="s">
        <v>0</v>
      </c>
      <c r="C3" s="53" t="s">
        <v>244</v>
      </c>
      <c r="D3" s="53" t="s">
        <v>252</v>
      </c>
      <c r="E3" s="52" t="s">
        <v>260</v>
      </c>
    </row>
    <row r="4" spans="1:5" x14ac:dyDescent="0.25">
      <c r="A4" s="73">
        <v>135</v>
      </c>
      <c r="B4" s="12" t="s">
        <v>133</v>
      </c>
      <c r="C4" s="77">
        <v>2000</v>
      </c>
      <c r="D4" s="77">
        <v>1600</v>
      </c>
      <c r="E4" s="68">
        <f>(D4-C4)/C4</f>
        <v>-0.2</v>
      </c>
    </row>
    <row r="5" spans="1:5" x14ac:dyDescent="0.25">
      <c r="A5" s="73">
        <v>136</v>
      </c>
      <c r="B5" s="12" t="s">
        <v>137</v>
      </c>
      <c r="C5" s="77">
        <v>2200</v>
      </c>
      <c r="D5" s="77">
        <v>1500</v>
      </c>
      <c r="E5" s="68">
        <f t="shared" ref="E5:E13" si="0">(D5-C5)/C5</f>
        <v>-0.31818181818181818</v>
      </c>
    </row>
    <row r="6" spans="1:5" x14ac:dyDescent="0.25">
      <c r="A6" s="73">
        <v>137</v>
      </c>
      <c r="B6" s="12" t="s">
        <v>138</v>
      </c>
      <c r="C6" s="77">
        <v>1800</v>
      </c>
      <c r="D6" s="77">
        <v>1800</v>
      </c>
      <c r="E6" s="68">
        <f t="shared" si="0"/>
        <v>0</v>
      </c>
    </row>
    <row r="7" spans="1:5" x14ac:dyDescent="0.25">
      <c r="A7" s="73">
        <v>138</v>
      </c>
      <c r="B7" s="12" t="s">
        <v>136</v>
      </c>
      <c r="C7" s="77">
        <v>17000</v>
      </c>
      <c r="D7" s="77">
        <v>12000</v>
      </c>
      <c r="E7" s="68">
        <f t="shared" si="0"/>
        <v>-0.29411764705882354</v>
      </c>
    </row>
    <row r="8" spans="1:5" x14ac:dyDescent="0.25">
      <c r="A8" s="73">
        <v>139</v>
      </c>
      <c r="B8" s="12" t="s">
        <v>139</v>
      </c>
      <c r="C8" s="77">
        <v>2500</v>
      </c>
      <c r="D8" s="77">
        <v>2000</v>
      </c>
      <c r="E8" s="68">
        <f t="shared" si="0"/>
        <v>-0.2</v>
      </c>
    </row>
    <row r="9" spans="1:5" x14ac:dyDescent="0.25">
      <c r="A9" s="73">
        <v>140</v>
      </c>
      <c r="B9" s="12" t="s">
        <v>140</v>
      </c>
      <c r="C9" s="77">
        <v>400</v>
      </c>
      <c r="D9" s="77">
        <v>400</v>
      </c>
      <c r="E9" s="68">
        <f t="shared" si="0"/>
        <v>0</v>
      </c>
    </row>
    <row r="10" spans="1:5" x14ac:dyDescent="0.25">
      <c r="A10" s="73">
        <v>141</v>
      </c>
      <c r="B10" s="12" t="s">
        <v>134</v>
      </c>
      <c r="C10" s="77">
        <v>13500</v>
      </c>
      <c r="D10" s="77">
        <v>13500</v>
      </c>
      <c r="E10" s="68">
        <f t="shared" si="0"/>
        <v>0</v>
      </c>
    </row>
    <row r="11" spans="1:5" x14ac:dyDescent="0.25">
      <c r="A11" s="73">
        <v>142</v>
      </c>
      <c r="B11" s="12" t="s">
        <v>135</v>
      </c>
      <c r="C11" s="77">
        <v>300</v>
      </c>
      <c r="D11" s="77">
        <v>300</v>
      </c>
      <c r="E11" s="68">
        <f t="shared" si="0"/>
        <v>0</v>
      </c>
    </row>
    <row r="12" spans="1:5" x14ac:dyDescent="0.25">
      <c r="A12" s="73">
        <v>143</v>
      </c>
      <c r="B12" s="12" t="s">
        <v>234</v>
      </c>
      <c r="C12" s="77">
        <v>1000</v>
      </c>
      <c r="D12" s="77">
        <v>1000</v>
      </c>
      <c r="E12" s="68">
        <f t="shared" si="0"/>
        <v>0</v>
      </c>
    </row>
    <row r="13" spans="1:5" x14ac:dyDescent="0.25">
      <c r="A13" s="73"/>
      <c r="B13" s="20" t="s">
        <v>224</v>
      </c>
      <c r="C13" s="47">
        <f>SUM(C4:C12)</f>
        <v>40700</v>
      </c>
      <c r="D13" s="47">
        <f>SUM(D4:D12)</f>
        <v>34100</v>
      </c>
      <c r="E13" s="68">
        <f t="shared" si="0"/>
        <v>-0.16216216216216217</v>
      </c>
    </row>
    <row r="14" spans="1:5" x14ac:dyDescent="0.25">
      <c r="A14" s="74"/>
      <c r="B14" s="16"/>
      <c r="E14" s="13"/>
    </row>
    <row r="15" spans="1:5" ht="37.5" customHeight="1" x14ac:dyDescent="0.25">
      <c r="A15" s="73"/>
      <c r="B15" s="1" t="s">
        <v>26</v>
      </c>
      <c r="C15" s="53" t="s">
        <v>244</v>
      </c>
      <c r="D15" s="53" t="s">
        <v>252</v>
      </c>
      <c r="E15" s="52" t="s">
        <v>260</v>
      </c>
    </row>
    <row r="16" spans="1:5" x14ac:dyDescent="0.25">
      <c r="A16" s="73">
        <v>143</v>
      </c>
      <c r="B16" s="12" t="s">
        <v>141</v>
      </c>
      <c r="C16" s="78">
        <v>12000</v>
      </c>
      <c r="D16" s="78">
        <v>11000</v>
      </c>
      <c r="E16" s="68">
        <f t="shared" ref="E16:E26" si="1">(D16-C16)/C16</f>
        <v>-8.3333333333333329E-2</v>
      </c>
    </row>
    <row r="17" spans="1:5" x14ac:dyDescent="0.25">
      <c r="A17" s="73">
        <v>144</v>
      </c>
      <c r="B17" s="12" t="s">
        <v>119</v>
      </c>
      <c r="C17" s="78">
        <v>918</v>
      </c>
      <c r="D17" s="78">
        <v>850</v>
      </c>
      <c r="E17" s="68">
        <f t="shared" si="1"/>
        <v>-7.407407407407407E-2</v>
      </c>
    </row>
    <row r="18" spans="1:5" x14ac:dyDescent="0.25">
      <c r="A18" s="73">
        <v>145</v>
      </c>
      <c r="B18" s="12" t="s">
        <v>142</v>
      </c>
      <c r="C18" s="3">
        <v>800</v>
      </c>
      <c r="D18" s="3">
        <v>800</v>
      </c>
      <c r="E18" s="68">
        <f t="shared" si="1"/>
        <v>0</v>
      </c>
    </row>
    <row r="19" spans="1:5" x14ac:dyDescent="0.25">
      <c r="A19" s="73">
        <v>146</v>
      </c>
      <c r="B19" s="12" t="s">
        <v>143</v>
      </c>
      <c r="C19" s="3">
        <v>100</v>
      </c>
      <c r="D19" s="3">
        <v>100</v>
      </c>
      <c r="E19" s="68">
        <f t="shared" si="1"/>
        <v>0</v>
      </c>
    </row>
    <row r="20" spans="1:5" x14ac:dyDescent="0.25">
      <c r="A20" s="73">
        <v>147</v>
      </c>
      <c r="B20" s="12" t="s">
        <v>233</v>
      </c>
      <c r="C20" s="3">
        <v>150</v>
      </c>
      <c r="D20" s="3">
        <v>150</v>
      </c>
      <c r="E20" s="68">
        <f t="shared" si="1"/>
        <v>0</v>
      </c>
    </row>
    <row r="21" spans="1:5" x14ac:dyDescent="0.25">
      <c r="A21" s="73">
        <v>148</v>
      </c>
      <c r="B21" s="12" t="s">
        <v>144</v>
      </c>
      <c r="C21" s="3">
        <v>800</v>
      </c>
      <c r="D21" s="3">
        <v>800</v>
      </c>
      <c r="E21" s="68">
        <f t="shared" si="1"/>
        <v>0</v>
      </c>
    </row>
    <row r="22" spans="1:5" x14ac:dyDescent="0.25">
      <c r="A22" s="73">
        <v>149</v>
      </c>
      <c r="B22" s="12" t="s">
        <v>254</v>
      </c>
      <c r="C22" s="3">
        <f>5451+1791</f>
        <v>7242</v>
      </c>
      <c r="D22" s="3">
        <v>11570</v>
      </c>
      <c r="E22" s="68">
        <f t="shared" si="1"/>
        <v>0.59762496547914945</v>
      </c>
    </row>
    <row r="23" spans="1:5" x14ac:dyDescent="0.25">
      <c r="A23" s="73">
        <v>150</v>
      </c>
      <c r="B23" s="12" t="s">
        <v>145</v>
      </c>
      <c r="C23" s="3">
        <v>3000</v>
      </c>
      <c r="D23" s="3">
        <v>3000</v>
      </c>
      <c r="E23" s="68">
        <f t="shared" si="1"/>
        <v>0</v>
      </c>
    </row>
    <row r="24" spans="1:5" x14ac:dyDescent="0.25">
      <c r="A24" s="73">
        <v>151</v>
      </c>
      <c r="B24" s="12" t="s">
        <v>146</v>
      </c>
      <c r="C24" s="3">
        <v>1000</v>
      </c>
      <c r="D24" s="3">
        <v>800</v>
      </c>
      <c r="E24" s="68">
        <f t="shared" si="1"/>
        <v>-0.2</v>
      </c>
    </row>
    <row r="25" spans="1:5" x14ac:dyDescent="0.25">
      <c r="A25" s="73">
        <v>152</v>
      </c>
      <c r="B25" s="12" t="s">
        <v>154</v>
      </c>
      <c r="C25" s="3">
        <v>1000</v>
      </c>
      <c r="D25" s="3">
        <v>600</v>
      </c>
      <c r="E25" s="68">
        <f t="shared" si="1"/>
        <v>-0.4</v>
      </c>
    </row>
    <row r="26" spans="1:5" x14ac:dyDescent="0.25">
      <c r="A26" s="73">
        <v>153</v>
      </c>
      <c r="B26" s="12" t="s">
        <v>147</v>
      </c>
      <c r="C26" s="3">
        <v>570</v>
      </c>
      <c r="D26" s="3">
        <v>570</v>
      </c>
      <c r="E26" s="68">
        <f t="shared" si="1"/>
        <v>0</v>
      </c>
    </row>
    <row r="27" spans="1:5" x14ac:dyDescent="0.25">
      <c r="A27" s="74"/>
      <c r="B27" s="23"/>
      <c r="E27" s="24"/>
    </row>
    <row r="28" spans="1:5" ht="37.5" customHeight="1" x14ac:dyDescent="0.25">
      <c r="A28" s="73"/>
      <c r="B28" s="1" t="s">
        <v>26</v>
      </c>
      <c r="C28" s="53" t="s">
        <v>244</v>
      </c>
      <c r="D28" s="53" t="s">
        <v>252</v>
      </c>
      <c r="E28" s="52" t="s">
        <v>260</v>
      </c>
    </row>
    <row r="29" spans="1:5" x14ac:dyDescent="0.25">
      <c r="A29" s="73">
        <v>154</v>
      </c>
      <c r="B29" s="12" t="s">
        <v>148</v>
      </c>
      <c r="C29" s="3">
        <v>6000</v>
      </c>
      <c r="D29" s="3">
        <v>6000</v>
      </c>
      <c r="E29" s="68">
        <f t="shared" ref="E29:E35" si="2">(D29-C29)/C29</f>
        <v>0</v>
      </c>
    </row>
    <row r="30" spans="1:5" x14ac:dyDescent="0.25">
      <c r="A30" s="73">
        <v>155</v>
      </c>
      <c r="B30" s="12" t="s">
        <v>149</v>
      </c>
      <c r="C30" s="3">
        <v>500</v>
      </c>
      <c r="D30" s="3">
        <v>500</v>
      </c>
      <c r="E30" s="68">
        <f t="shared" si="2"/>
        <v>0</v>
      </c>
    </row>
    <row r="31" spans="1:5" x14ac:dyDescent="0.25">
      <c r="A31" s="73">
        <v>156</v>
      </c>
      <c r="B31" s="12" t="s">
        <v>150</v>
      </c>
      <c r="C31" s="3">
        <v>3530</v>
      </c>
      <c r="D31" s="3">
        <v>3600</v>
      </c>
      <c r="E31" s="68">
        <f t="shared" si="2"/>
        <v>1.9830028328611898E-2</v>
      </c>
    </row>
    <row r="32" spans="1:5" x14ac:dyDescent="0.25">
      <c r="A32" s="73">
        <v>157</v>
      </c>
      <c r="B32" s="12" t="s">
        <v>151</v>
      </c>
      <c r="C32" s="3">
        <v>400</v>
      </c>
      <c r="D32" s="3">
        <v>400</v>
      </c>
      <c r="E32" s="68">
        <f t="shared" si="2"/>
        <v>0</v>
      </c>
    </row>
    <row r="33" spans="1:5" x14ac:dyDescent="0.25">
      <c r="A33" s="73">
        <v>158</v>
      </c>
      <c r="B33" s="12" t="s">
        <v>152</v>
      </c>
      <c r="C33" s="3">
        <v>600</v>
      </c>
      <c r="D33" s="3">
        <v>300</v>
      </c>
      <c r="E33" s="68">
        <f t="shared" si="2"/>
        <v>-0.5</v>
      </c>
    </row>
    <row r="34" spans="1:5" x14ac:dyDescent="0.25">
      <c r="A34" s="73">
        <v>159</v>
      </c>
      <c r="B34" s="12" t="s">
        <v>153</v>
      </c>
      <c r="C34" s="3">
        <v>0</v>
      </c>
      <c r="D34" s="3">
        <v>0</v>
      </c>
      <c r="E34" s="68">
        <v>0</v>
      </c>
    </row>
    <row r="35" spans="1:5" x14ac:dyDescent="0.25">
      <c r="A35" s="73"/>
      <c r="B35" s="4" t="s">
        <v>225</v>
      </c>
      <c r="C35" s="9">
        <f>SUM(C16:C26)+SUM(C29:C34)</f>
        <v>38610</v>
      </c>
      <c r="D35" s="9">
        <f>SUM(D16:D26)+SUM(D29:D34)</f>
        <v>41040</v>
      </c>
      <c r="E35" s="68">
        <f t="shared" si="2"/>
        <v>6.2937062937062943E-2</v>
      </c>
    </row>
    <row r="36" spans="1:5" x14ac:dyDescent="0.25">
      <c r="B36" s="16"/>
      <c r="E36" s="13"/>
    </row>
    <row r="37" spans="1:5" ht="45" x14ac:dyDescent="0.25">
      <c r="B37" s="45" t="s">
        <v>226</v>
      </c>
      <c r="C37" s="53" t="s">
        <v>244</v>
      </c>
      <c r="D37" s="53" t="s">
        <v>252</v>
      </c>
      <c r="E37" s="52" t="s">
        <v>260</v>
      </c>
    </row>
    <row r="38" spans="1:5" x14ac:dyDescent="0.25">
      <c r="B38" s="12" t="s">
        <v>59</v>
      </c>
      <c r="C38" s="3">
        <f>C13</f>
        <v>40700</v>
      </c>
      <c r="D38" s="3">
        <f>D13</f>
        <v>34100</v>
      </c>
      <c r="E38" s="68">
        <f t="shared" ref="E38:E39" si="3">(D38-C38)/C38</f>
        <v>-0.16216216216216217</v>
      </c>
    </row>
    <row r="39" spans="1:5" x14ac:dyDescent="0.25">
      <c r="B39" s="12" t="s">
        <v>60</v>
      </c>
      <c r="C39" s="3">
        <f>C35</f>
        <v>38610</v>
      </c>
      <c r="D39" s="9">
        <f>D35</f>
        <v>41040</v>
      </c>
      <c r="E39" s="68">
        <f t="shared" si="3"/>
        <v>6.2937062937062943E-2</v>
      </c>
    </row>
    <row r="40" spans="1:5" x14ac:dyDescent="0.25">
      <c r="B40" s="4" t="s">
        <v>61</v>
      </c>
      <c r="C40" s="9">
        <f>C38-C39</f>
        <v>2090</v>
      </c>
      <c r="D40" s="9">
        <f>D38-D39</f>
        <v>-6940</v>
      </c>
      <c r="E40" s="68">
        <f>E38-E39</f>
        <v>-0.22509922509922511</v>
      </c>
    </row>
    <row r="41" spans="1:5" x14ac:dyDescent="0.25">
      <c r="B41" s="23"/>
      <c r="E41" s="23"/>
    </row>
    <row r="42" spans="1:5" x14ac:dyDescent="0.25">
      <c r="B42" s="16"/>
      <c r="E42" s="16"/>
    </row>
  </sheetData>
  <printOptions horizontalCentered="1"/>
  <pageMargins left="0.7" right="0.7" top="0.75" bottom="0.5" header="0.3" footer="0.3"/>
  <pageSetup orientation="portrait" r:id="rId1"/>
  <headerFooter>
    <oddHeader xml:space="preserve">&amp;CTown of Stanley
Budget Review
Hawksbill Department&amp;R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0"/>
  <sheetViews>
    <sheetView view="pageLayout" zoomScale="80" zoomScaleNormal="100" zoomScalePageLayoutView="80" workbookViewId="0">
      <selection activeCell="E11" sqref="E11"/>
    </sheetView>
  </sheetViews>
  <sheetFormatPr defaultRowHeight="15" x14ac:dyDescent="0.25"/>
  <cols>
    <col min="1" max="1" width="4.85546875" customWidth="1"/>
    <col min="2" max="2" width="26.140625" customWidth="1"/>
    <col min="3" max="3" width="0.28515625" hidden="1" customWidth="1"/>
    <col min="4" max="5" width="15.5703125" customWidth="1"/>
    <col min="6" max="6" width="19.5703125" customWidth="1"/>
    <col min="8" max="8" width="10" bestFit="1" customWidth="1"/>
  </cols>
  <sheetData>
    <row r="2" spans="1:6" ht="6.75" customHeight="1" x14ac:dyDescent="0.25"/>
    <row r="3" spans="1:6" ht="44.25" customHeight="1" x14ac:dyDescent="0.25">
      <c r="A3" s="72"/>
      <c r="B3" s="18" t="s">
        <v>0</v>
      </c>
      <c r="C3" s="15"/>
      <c r="D3" s="53" t="s">
        <v>244</v>
      </c>
      <c r="E3" s="53" t="s">
        <v>252</v>
      </c>
      <c r="F3" s="52" t="s">
        <v>260</v>
      </c>
    </row>
    <row r="4" spans="1:6" x14ac:dyDescent="0.25">
      <c r="A4" s="73">
        <v>160</v>
      </c>
      <c r="B4" s="12" t="s">
        <v>190</v>
      </c>
      <c r="C4" s="62"/>
      <c r="D4" s="77">
        <v>240000</v>
      </c>
      <c r="E4" s="77">
        <v>248000</v>
      </c>
      <c r="F4" s="68">
        <f>SUM(E4-D4)/D4</f>
        <v>3.3333333333333333E-2</v>
      </c>
    </row>
    <row r="5" spans="1:6" x14ac:dyDescent="0.25">
      <c r="A5" s="73">
        <v>161</v>
      </c>
      <c r="B5" s="12" t="s">
        <v>191</v>
      </c>
      <c r="C5" s="62"/>
      <c r="D5" s="77">
        <v>92000</v>
      </c>
      <c r="E5" s="77">
        <v>90000</v>
      </c>
      <c r="F5" s="68">
        <f t="shared" ref="F5:F10" si="0">SUM(E5-D5)/D5</f>
        <v>-2.1739130434782608E-2</v>
      </c>
    </row>
    <row r="6" spans="1:6" x14ac:dyDescent="0.25">
      <c r="A6" s="73">
        <v>162</v>
      </c>
      <c r="B6" s="12" t="s">
        <v>192</v>
      </c>
      <c r="C6" s="62"/>
      <c r="D6" s="77">
        <v>6000</v>
      </c>
      <c r="E6" s="77">
        <v>6000</v>
      </c>
      <c r="F6" s="68">
        <f t="shared" si="0"/>
        <v>0</v>
      </c>
    </row>
    <row r="7" spans="1:6" x14ac:dyDescent="0.25">
      <c r="A7" s="73">
        <v>163</v>
      </c>
      <c r="B7" s="12" t="s">
        <v>195</v>
      </c>
      <c r="C7" s="62"/>
      <c r="D7" s="77">
        <v>4500</v>
      </c>
      <c r="E7" s="77">
        <v>4500</v>
      </c>
      <c r="F7" s="68">
        <f t="shared" si="0"/>
        <v>0</v>
      </c>
    </row>
    <row r="8" spans="1:6" x14ac:dyDescent="0.25">
      <c r="A8" s="73">
        <v>164</v>
      </c>
      <c r="B8" s="12" t="s">
        <v>193</v>
      </c>
      <c r="C8" s="62"/>
      <c r="D8" s="77">
        <v>3250</v>
      </c>
      <c r="E8" s="77">
        <v>3250</v>
      </c>
      <c r="F8" s="68">
        <f t="shared" si="0"/>
        <v>0</v>
      </c>
    </row>
    <row r="9" spans="1:6" x14ac:dyDescent="0.25">
      <c r="A9" s="73">
        <v>165</v>
      </c>
      <c r="B9" s="12" t="s">
        <v>194</v>
      </c>
      <c r="C9" s="62"/>
      <c r="D9" s="77">
        <v>2500</v>
      </c>
      <c r="E9" s="77">
        <v>2500</v>
      </c>
      <c r="F9" s="68">
        <f t="shared" si="0"/>
        <v>0</v>
      </c>
    </row>
    <row r="10" spans="1:6" x14ac:dyDescent="0.25">
      <c r="A10" s="73">
        <v>166</v>
      </c>
      <c r="B10" s="12" t="s">
        <v>196</v>
      </c>
      <c r="C10" s="62"/>
      <c r="D10" s="77">
        <v>60000</v>
      </c>
      <c r="E10" s="77">
        <v>70000</v>
      </c>
      <c r="F10" s="68">
        <f t="shared" si="0"/>
        <v>0.16666666666666666</v>
      </c>
    </row>
    <row r="11" spans="1:6" x14ac:dyDescent="0.25">
      <c r="A11" s="73">
        <v>167</v>
      </c>
      <c r="B11" s="12" t="s">
        <v>197</v>
      </c>
      <c r="C11" s="62"/>
      <c r="D11" s="77">
        <v>0</v>
      </c>
      <c r="E11" s="77">
        <v>0</v>
      </c>
      <c r="F11" s="68"/>
    </row>
    <row r="12" spans="1:6" x14ac:dyDescent="0.25">
      <c r="A12" s="73">
        <v>168</v>
      </c>
      <c r="B12" s="12" t="s">
        <v>198</v>
      </c>
      <c r="C12" s="62"/>
      <c r="D12" s="77">
        <v>0</v>
      </c>
      <c r="E12" s="77">
        <v>0</v>
      </c>
      <c r="F12" s="68"/>
    </row>
    <row r="13" spans="1:6" x14ac:dyDescent="0.25">
      <c r="A13" s="73"/>
      <c r="B13" s="20" t="s">
        <v>199</v>
      </c>
      <c r="C13" s="21"/>
      <c r="D13" s="21">
        <f>SUM(D4:D12)</f>
        <v>408250</v>
      </c>
      <c r="E13" s="21">
        <f>SUM(E4:E12)</f>
        <v>424250</v>
      </c>
      <c r="F13" s="68">
        <f>SUM(E13-D13)/D13</f>
        <v>3.9191671769748929E-2</v>
      </c>
    </row>
    <row r="14" spans="1:6" x14ac:dyDescent="0.25">
      <c r="A14" s="74"/>
      <c r="B14" s="16"/>
      <c r="C14" s="13"/>
      <c r="F14" s="13"/>
    </row>
    <row r="15" spans="1:6" ht="2.25" customHeight="1" x14ac:dyDescent="0.25">
      <c r="A15" s="74"/>
      <c r="B15" s="16"/>
      <c r="C15" s="69"/>
      <c r="F15" s="69"/>
    </row>
    <row r="16" spans="1:6" ht="45.75" customHeight="1" x14ac:dyDescent="0.25">
      <c r="A16" s="73"/>
      <c r="B16" s="1" t="s">
        <v>26</v>
      </c>
      <c r="C16" s="15"/>
      <c r="D16" s="53" t="s">
        <v>244</v>
      </c>
      <c r="E16" s="53" t="s">
        <v>252</v>
      </c>
      <c r="F16" s="52" t="s">
        <v>260</v>
      </c>
    </row>
    <row r="17" spans="1:6" x14ac:dyDescent="0.25">
      <c r="A17" s="73">
        <v>169</v>
      </c>
      <c r="B17" s="12" t="s">
        <v>74</v>
      </c>
      <c r="C17" s="3"/>
      <c r="D17" s="78">
        <v>86953</v>
      </c>
      <c r="E17" s="78">
        <v>90936</v>
      </c>
      <c r="F17" s="68">
        <f t="shared" ref="F17:F31" si="1">SUM(E17-D17)/D17</f>
        <v>4.5806355157383877E-2</v>
      </c>
    </row>
    <row r="18" spans="1:6" x14ac:dyDescent="0.25">
      <c r="A18" s="73">
        <v>170</v>
      </c>
      <c r="B18" s="12" t="s">
        <v>75</v>
      </c>
      <c r="C18" s="3"/>
      <c r="D18" s="78">
        <v>8000</v>
      </c>
      <c r="E18" s="78">
        <v>8000</v>
      </c>
      <c r="F18" s="68">
        <f t="shared" si="1"/>
        <v>0</v>
      </c>
    </row>
    <row r="19" spans="1:6" x14ac:dyDescent="0.25">
      <c r="A19" s="73">
        <v>171</v>
      </c>
      <c r="B19" s="12" t="s">
        <v>78</v>
      </c>
      <c r="C19" s="3"/>
      <c r="D19" s="3">
        <v>11186</v>
      </c>
      <c r="E19" s="3">
        <v>9830</v>
      </c>
      <c r="F19" s="68">
        <f t="shared" si="1"/>
        <v>-0.12122295726801359</v>
      </c>
    </row>
    <row r="20" spans="1:6" x14ac:dyDescent="0.25">
      <c r="A20" s="73">
        <v>172</v>
      </c>
      <c r="B20" s="12" t="s">
        <v>119</v>
      </c>
      <c r="C20" s="3"/>
      <c r="D20" s="3">
        <v>7264</v>
      </c>
      <c r="E20" s="3">
        <v>7569</v>
      </c>
      <c r="F20" s="68">
        <f t="shared" si="1"/>
        <v>4.1987885462555066E-2</v>
      </c>
    </row>
    <row r="21" spans="1:6" x14ac:dyDescent="0.25">
      <c r="A21" s="73">
        <v>173</v>
      </c>
      <c r="B21" s="12" t="s">
        <v>33</v>
      </c>
      <c r="C21" s="3"/>
      <c r="D21" s="3">
        <v>13440</v>
      </c>
      <c r="E21" s="3">
        <v>13944</v>
      </c>
      <c r="F21" s="68">
        <f t="shared" si="1"/>
        <v>3.7499999999999999E-2</v>
      </c>
    </row>
    <row r="22" spans="1:6" x14ac:dyDescent="0.25">
      <c r="A22" s="73">
        <v>174</v>
      </c>
      <c r="B22" s="12" t="s">
        <v>201</v>
      </c>
      <c r="C22" s="3"/>
      <c r="D22" s="3">
        <v>1000</v>
      </c>
      <c r="E22" s="3">
        <v>1000</v>
      </c>
      <c r="F22" s="68">
        <f t="shared" si="1"/>
        <v>0</v>
      </c>
    </row>
    <row r="23" spans="1:6" x14ac:dyDescent="0.25">
      <c r="A23" s="73">
        <v>175</v>
      </c>
      <c r="B23" s="12" t="s">
        <v>202</v>
      </c>
      <c r="C23" s="3"/>
      <c r="D23" s="3">
        <v>500</v>
      </c>
      <c r="E23" s="3">
        <v>500</v>
      </c>
      <c r="F23" s="68">
        <f t="shared" si="1"/>
        <v>0</v>
      </c>
    </row>
    <row r="24" spans="1:6" x14ac:dyDescent="0.25">
      <c r="A24" s="73">
        <v>176</v>
      </c>
      <c r="B24" s="12" t="s">
        <v>203</v>
      </c>
      <c r="C24" s="3"/>
      <c r="D24" s="3">
        <v>1000</v>
      </c>
      <c r="E24" s="3">
        <v>1000</v>
      </c>
      <c r="F24" s="68">
        <f t="shared" si="1"/>
        <v>0</v>
      </c>
    </row>
    <row r="25" spans="1:6" x14ac:dyDescent="0.25">
      <c r="A25" s="73">
        <v>177</v>
      </c>
      <c r="B25" s="12" t="s">
        <v>85</v>
      </c>
      <c r="C25" s="3"/>
      <c r="D25" s="3">
        <v>1000</v>
      </c>
      <c r="E25" s="3">
        <v>1000</v>
      </c>
      <c r="F25" s="68">
        <f t="shared" si="1"/>
        <v>0</v>
      </c>
    </row>
    <row r="26" spans="1:6" x14ac:dyDescent="0.25">
      <c r="A26" s="73">
        <v>178</v>
      </c>
      <c r="B26" s="12" t="s">
        <v>87</v>
      </c>
      <c r="C26" s="3"/>
      <c r="D26" s="3">
        <v>17000</v>
      </c>
      <c r="E26" s="3">
        <v>16286</v>
      </c>
      <c r="F26" s="68">
        <f t="shared" si="1"/>
        <v>-4.2000000000000003E-2</v>
      </c>
    </row>
    <row r="27" spans="1:6" x14ac:dyDescent="0.25">
      <c r="A27" s="73">
        <v>179</v>
      </c>
      <c r="B27" s="12" t="s">
        <v>89</v>
      </c>
      <c r="C27" s="3"/>
      <c r="D27" s="3">
        <v>500</v>
      </c>
      <c r="E27" s="3">
        <v>500</v>
      </c>
      <c r="F27" s="68">
        <f t="shared" si="1"/>
        <v>0</v>
      </c>
    </row>
    <row r="28" spans="1:6" x14ac:dyDescent="0.25">
      <c r="A28" s="73">
        <v>180</v>
      </c>
      <c r="B28" s="12" t="s">
        <v>38</v>
      </c>
      <c r="C28" s="3"/>
      <c r="D28" s="3">
        <v>4000</v>
      </c>
      <c r="E28" s="3">
        <v>4000</v>
      </c>
      <c r="F28" s="68">
        <f t="shared" si="1"/>
        <v>0</v>
      </c>
    </row>
    <row r="29" spans="1:6" x14ac:dyDescent="0.25">
      <c r="A29" s="73">
        <v>181</v>
      </c>
      <c r="B29" s="12" t="s">
        <v>34</v>
      </c>
      <c r="C29" s="3"/>
      <c r="D29" s="3">
        <v>21000</v>
      </c>
      <c r="E29" s="3">
        <v>21000</v>
      </c>
      <c r="F29" s="68">
        <f t="shared" si="1"/>
        <v>0</v>
      </c>
    </row>
    <row r="30" spans="1:6" x14ac:dyDescent="0.25">
      <c r="A30" s="73">
        <v>182</v>
      </c>
      <c r="B30" s="12" t="s">
        <v>204</v>
      </c>
      <c r="C30" s="3"/>
      <c r="D30" s="3">
        <v>15000</v>
      </c>
      <c r="E30" s="3">
        <v>13000</v>
      </c>
      <c r="F30" s="68">
        <f t="shared" si="1"/>
        <v>-0.13333333333333333</v>
      </c>
    </row>
    <row r="31" spans="1:6" x14ac:dyDescent="0.25">
      <c r="A31" s="73">
        <v>183</v>
      </c>
      <c r="B31" s="12" t="s">
        <v>205</v>
      </c>
      <c r="C31" s="3"/>
      <c r="D31" s="3">
        <v>5000</v>
      </c>
      <c r="E31" s="3">
        <v>5000</v>
      </c>
      <c r="F31" s="68">
        <f t="shared" si="1"/>
        <v>0</v>
      </c>
    </row>
    <row r="32" spans="1:6" x14ac:dyDescent="0.25">
      <c r="A32" s="73">
        <v>184</v>
      </c>
      <c r="B32" s="12" t="s">
        <v>206</v>
      </c>
      <c r="C32" s="3"/>
      <c r="D32" s="79">
        <v>0</v>
      </c>
      <c r="E32" s="79">
        <v>0</v>
      </c>
      <c r="F32" s="68">
        <v>0</v>
      </c>
    </row>
    <row r="33" spans="1:6" x14ac:dyDescent="0.25">
      <c r="A33" s="74"/>
      <c r="B33" s="13"/>
      <c r="C33" s="11"/>
      <c r="F33" s="25"/>
    </row>
    <row r="34" spans="1:6" x14ac:dyDescent="0.25">
      <c r="A34" s="74"/>
      <c r="B34" s="23"/>
      <c r="C34" s="8"/>
      <c r="F34" s="24"/>
    </row>
    <row r="35" spans="1:6" x14ac:dyDescent="0.25">
      <c r="A35" s="74"/>
      <c r="B35" s="23"/>
      <c r="C35" s="8"/>
      <c r="F35" s="24"/>
    </row>
    <row r="36" spans="1:6" ht="56.25" customHeight="1" x14ac:dyDescent="0.25">
      <c r="A36" s="73"/>
      <c r="B36" s="1" t="s">
        <v>26</v>
      </c>
      <c r="C36" s="15"/>
      <c r="D36" s="53" t="s">
        <v>244</v>
      </c>
      <c r="E36" s="53" t="s">
        <v>252</v>
      </c>
      <c r="F36" s="52" t="s">
        <v>260</v>
      </c>
    </row>
    <row r="37" spans="1:6" x14ac:dyDescent="0.25">
      <c r="A37" s="73">
        <v>185</v>
      </c>
      <c r="B37" s="12" t="s">
        <v>169</v>
      </c>
      <c r="C37" s="3"/>
      <c r="D37" s="3">
        <v>14000</v>
      </c>
      <c r="E37" s="3">
        <v>14000</v>
      </c>
      <c r="F37" s="68">
        <f t="shared" ref="F37:F51" si="2">SUM(E37-D37)/D37</f>
        <v>0</v>
      </c>
    </row>
    <row r="38" spans="1:6" x14ac:dyDescent="0.25">
      <c r="A38" s="73">
        <v>186</v>
      </c>
      <c r="B38" s="12" t="s">
        <v>207</v>
      </c>
      <c r="C38" s="3"/>
      <c r="D38" s="3">
        <v>37232</v>
      </c>
      <c r="E38" s="3">
        <v>37232</v>
      </c>
      <c r="F38" s="68">
        <f t="shared" si="2"/>
        <v>0</v>
      </c>
    </row>
    <row r="39" spans="1:6" x14ac:dyDescent="0.25">
      <c r="A39" s="73">
        <v>187</v>
      </c>
      <c r="B39" s="12" t="s">
        <v>236</v>
      </c>
      <c r="C39" s="3"/>
      <c r="D39" s="3">
        <v>25000</v>
      </c>
      <c r="E39" s="3">
        <v>25000</v>
      </c>
      <c r="F39" s="68">
        <f t="shared" si="2"/>
        <v>0</v>
      </c>
    </row>
    <row r="40" spans="1:6" x14ac:dyDescent="0.25">
      <c r="A40" s="73">
        <v>188</v>
      </c>
      <c r="B40" s="12" t="s">
        <v>208</v>
      </c>
      <c r="C40" s="3"/>
      <c r="D40" s="3">
        <v>11000</v>
      </c>
      <c r="E40" s="3">
        <v>11000</v>
      </c>
      <c r="F40" s="68">
        <f t="shared" si="2"/>
        <v>0</v>
      </c>
    </row>
    <row r="41" spans="1:6" x14ac:dyDescent="0.25">
      <c r="A41" s="73">
        <v>189</v>
      </c>
      <c r="B41" s="12" t="s">
        <v>16</v>
      </c>
      <c r="C41" s="3"/>
      <c r="D41" s="3">
        <v>500</v>
      </c>
      <c r="E41" s="3">
        <v>500</v>
      </c>
      <c r="F41" s="68">
        <f t="shared" si="2"/>
        <v>0</v>
      </c>
    </row>
    <row r="42" spans="1:6" x14ac:dyDescent="0.25">
      <c r="A42" s="89">
        <v>190</v>
      </c>
      <c r="B42" s="93" t="s">
        <v>212</v>
      </c>
      <c r="C42" s="94"/>
      <c r="D42" s="94">
        <v>5000</v>
      </c>
      <c r="E42" s="94">
        <v>5000</v>
      </c>
      <c r="F42" s="92">
        <f t="shared" si="2"/>
        <v>0</v>
      </c>
    </row>
    <row r="43" spans="1:6" x14ac:dyDescent="0.25">
      <c r="A43" s="95"/>
      <c r="B43" s="23"/>
      <c r="C43" s="8"/>
      <c r="D43" s="8"/>
      <c r="E43" s="8"/>
      <c r="F43" s="96"/>
    </row>
    <row r="44" spans="1:6" x14ac:dyDescent="0.25">
      <c r="A44" s="95"/>
      <c r="B44" s="23"/>
      <c r="C44" s="8"/>
      <c r="D44" s="8"/>
      <c r="E44" s="8"/>
      <c r="F44" s="96"/>
    </row>
    <row r="45" spans="1:6" x14ac:dyDescent="0.25">
      <c r="A45" s="97">
        <v>191</v>
      </c>
      <c r="B45" s="98" t="s">
        <v>235</v>
      </c>
      <c r="C45" s="70"/>
      <c r="D45" s="70">
        <v>5000</v>
      </c>
      <c r="E45" s="70">
        <v>4000</v>
      </c>
      <c r="F45" s="99">
        <f t="shared" si="2"/>
        <v>-0.2</v>
      </c>
    </row>
    <row r="46" spans="1:6" x14ac:dyDescent="0.25">
      <c r="A46" s="73">
        <v>192</v>
      </c>
      <c r="B46" s="12" t="s">
        <v>209</v>
      </c>
      <c r="C46" s="3"/>
      <c r="D46" s="3">
        <v>700</v>
      </c>
      <c r="E46" s="3">
        <v>700</v>
      </c>
      <c r="F46" s="68">
        <f t="shared" si="2"/>
        <v>0</v>
      </c>
    </row>
    <row r="47" spans="1:6" x14ac:dyDescent="0.25">
      <c r="A47" s="73">
        <v>193</v>
      </c>
      <c r="B47" s="12" t="s">
        <v>210</v>
      </c>
      <c r="C47" s="3"/>
      <c r="D47" s="3">
        <v>8000</v>
      </c>
      <c r="E47" s="3">
        <v>8000</v>
      </c>
      <c r="F47" s="68">
        <f t="shared" si="2"/>
        <v>0</v>
      </c>
    </row>
    <row r="48" spans="1:6" x14ac:dyDescent="0.25">
      <c r="A48" s="73">
        <v>194</v>
      </c>
      <c r="B48" s="12" t="s">
        <v>211</v>
      </c>
      <c r="C48" s="3"/>
      <c r="D48" s="3">
        <v>17000</v>
      </c>
      <c r="E48" s="3">
        <v>10000</v>
      </c>
      <c r="F48" s="68">
        <f t="shared" si="2"/>
        <v>-0.41176470588235292</v>
      </c>
    </row>
    <row r="49" spans="1:8" x14ac:dyDescent="0.25">
      <c r="A49" s="73">
        <v>195</v>
      </c>
      <c r="B49" s="12" t="s">
        <v>255</v>
      </c>
      <c r="C49" s="3"/>
      <c r="D49" s="3">
        <f>8708+3319</f>
        <v>12027</v>
      </c>
      <c r="E49" s="3">
        <v>18059</v>
      </c>
      <c r="F49" s="68">
        <f t="shared" si="2"/>
        <v>0.50153820570383301</v>
      </c>
    </row>
    <row r="50" spans="1:8" x14ac:dyDescent="0.25">
      <c r="A50" s="73">
        <v>196</v>
      </c>
      <c r="B50" s="12" t="s">
        <v>257</v>
      </c>
      <c r="C50" s="3"/>
      <c r="D50" s="3">
        <v>10000</v>
      </c>
      <c r="E50" s="3">
        <v>9957</v>
      </c>
      <c r="F50" s="68">
        <f t="shared" si="2"/>
        <v>-4.3E-3</v>
      </c>
    </row>
    <row r="51" spans="1:8" x14ac:dyDescent="0.25">
      <c r="A51" s="73">
        <v>197</v>
      </c>
      <c r="B51" s="12" t="s">
        <v>198</v>
      </c>
      <c r="C51" s="3"/>
      <c r="D51" s="3">
        <v>10000</v>
      </c>
      <c r="E51" s="3">
        <v>10000</v>
      </c>
      <c r="F51" s="68">
        <f t="shared" si="2"/>
        <v>0</v>
      </c>
    </row>
    <row r="52" spans="1:8" x14ac:dyDescent="0.25">
      <c r="A52" s="73"/>
      <c r="B52" s="5" t="s">
        <v>200</v>
      </c>
      <c r="C52" s="43"/>
      <c r="D52" s="43">
        <f>SUM(D17:D32)+SUM(D37:D51)</f>
        <v>348302</v>
      </c>
      <c r="E52" s="43">
        <f>SUM(E17:E32)+SUM(E37:E51)</f>
        <v>347013</v>
      </c>
      <c r="F52" s="68">
        <f>SUM(E52-D52)/D52</f>
        <v>-3.7008113648500439E-3</v>
      </c>
      <c r="H52" s="67"/>
    </row>
    <row r="53" spans="1:8" x14ac:dyDescent="0.25">
      <c r="B53" s="13"/>
      <c r="C53" s="13"/>
      <c r="F53" s="13"/>
    </row>
    <row r="54" spans="1:8" x14ac:dyDescent="0.25">
      <c r="B54" s="23"/>
      <c r="C54" s="23"/>
      <c r="F54" s="23"/>
    </row>
    <row r="55" spans="1:8" x14ac:dyDescent="0.25">
      <c r="B55" s="51"/>
      <c r="C55" s="14"/>
      <c r="F55" s="14"/>
      <c r="H55" s="67"/>
    </row>
    <row r="56" spans="1:8" ht="30" x14ac:dyDescent="0.25">
      <c r="B56" s="45" t="s">
        <v>227</v>
      </c>
      <c r="C56" s="15"/>
      <c r="D56" s="53" t="s">
        <v>244</v>
      </c>
      <c r="E56" s="53" t="s">
        <v>252</v>
      </c>
      <c r="F56" s="52" t="s">
        <v>260</v>
      </c>
    </row>
    <row r="57" spans="1:8" x14ac:dyDescent="0.25">
      <c r="B57" s="18" t="s">
        <v>59</v>
      </c>
      <c r="C57" s="3"/>
      <c r="D57" s="3">
        <f>D13</f>
        <v>408250</v>
      </c>
      <c r="E57" s="3">
        <f>E13</f>
        <v>424250</v>
      </c>
      <c r="F57" s="68">
        <f>SUM(E57-D57)/D57</f>
        <v>3.9191671769748929E-2</v>
      </c>
    </row>
    <row r="58" spans="1:8" x14ac:dyDescent="0.25">
      <c r="B58" s="12" t="s">
        <v>60</v>
      </c>
      <c r="C58" s="3"/>
      <c r="D58" s="3">
        <f>D52</f>
        <v>348302</v>
      </c>
      <c r="E58" s="3">
        <f>E52</f>
        <v>347013</v>
      </c>
      <c r="F58" s="68">
        <f t="shared" ref="F58" si="3">SUM(E58-D58)/D58</f>
        <v>-3.7008113648500439E-3</v>
      </c>
    </row>
    <row r="59" spans="1:8" x14ac:dyDescent="0.25">
      <c r="B59" s="4" t="s">
        <v>61</v>
      </c>
      <c r="C59" s="9"/>
      <c r="D59" s="9">
        <f>D57-D58</f>
        <v>59948</v>
      </c>
      <c r="E59" s="9">
        <f>E57-E58</f>
        <v>77237</v>
      </c>
      <c r="F59" s="71">
        <f>F57-F58</f>
        <v>4.2892483134598973E-2</v>
      </c>
    </row>
    <row r="60" spans="1:8" x14ac:dyDescent="0.25">
      <c r="C60" s="7"/>
      <c r="F60" s="75"/>
    </row>
  </sheetData>
  <printOptions horizontalCentered="1"/>
  <pageMargins left="0.7" right="0.7" top="0.75" bottom="0.5" header="0.3" footer="0.3"/>
  <pageSetup orientation="portrait" r:id="rId1"/>
  <headerFooter>
    <oddHeader xml:space="preserve">&amp;CTown of Stanley
Budget Review
Sewer Department&amp;R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Sheet2</vt:lpstr>
      <vt:lpstr>Overview</vt:lpstr>
      <vt:lpstr>Administrative</vt:lpstr>
      <vt:lpstr>Police</vt:lpstr>
      <vt:lpstr>Streets</vt:lpstr>
      <vt:lpstr>General Recreation</vt:lpstr>
      <vt:lpstr>Tourism</vt:lpstr>
      <vt:lpstr>Hawksbill</vt:lpstr>
      <vt:lpstr>Sewer</vt:lpstr>
      <vt:lpstr>Water</vt:lpstr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</dc:creator>
  <cp:lastModifiedBy>Leon</cp:lastModifiedBy>
  <cp:lastPrinted>2015-05-29T20:29:52Z</cp:lastPrinted>
  <dcterms:created xsi:type="dcterms:W3CDTF">2013-01-22T18:55:19Z</dcterms:created>
  <dcterms:modified xsi:type="dcterms:W3CDTF">2015-06-12T20:38:53Z</dcterms:modified>
</cp:coreProperties>
</file>